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J:\0640ReportsStudiesStatistics\Housing\Rural Housing Program\SSI SGI Pilot Program Dev't - PDF &amp; ADUs\CRD RHP Application Pacakges\PDF Funding Program\"/>
    </mc:Choice>
  </mc:AlternateContent>
  <xr:revisionPtr revIDLastSave="0" documentId="8_{B56419A3-71AE-45C9-8D60-56EC37EF2DF7}" xr6:coauthVersionLast="47" xr6:coauthVersionMax="47" xr10:uidLastSave="{00000000-0000-0000-0000-000000000000}"/>
  <bookViews>
    <workbookView xWindow="-110" yWindow="-110" windowWidth="19420" windowHeight="11500" tabRatio="1000" xr2:uid="{FF43CD95-4597-4116-99C4-7AD82AB2DF4F}"/>
  </bookViews>
  <sheets>
    <sheet name="INSTRUCTIONS" sheetId="32" r:id="rId1"/>
    <sheet name="1. Assumptions" sheetId="28" r:id="rId2"/>
    <sheet name="2. Operations" sheetId="30" r:id="rId3"/>
    <sheet name="3. Capital" sheetId="27" r:id="rId4"/>
    <sheet name="4. Feasibility Summary" sheetId="31" r:id="rId5"/>
    <sheet name="5. Timing" sheetId="33" r:id="rId6"/>
    <sheet name="Validation" sheetId="18" state="hidden" r:id="rId7"/>
  </sheets>
  <externalReferences>
    <externalReference r:id="rId8"/>
    <externalReference r:id="rId9"/>
    <externalReference r:id="rId10"/>
  </externalReferences>
  <definedNames>
    <definedName name="Com_Cost" localSheetId="1">'[1]Target Cost - Wood+Parking'!$U$203</definedName>
    <definedName name="Com_Cost" localSheetId="2">'[1]Target Cost - Wood+Parking'!$U$203</definedName>
    <definedName name="Com_Cost" localSheetId="3">'[1]Target Cost - Wood+Parking'!$U$203</definedName>
    <definedName name="Com_Cost" localSheetId="4">'[1]Target Cost - Wood+Parking'!$U$203</definedName>
    <definedName name="Com_Cost" localSheetId="5">'[1]Target Cost - Wood+Parking'!$U$203</definedName>
    <definedName name="Com_Cost" localSheetId="0">'[1]Target Cost - Wood+Parking'!$U$203</definedName>
    <definedName name="Com_Cost">'[2]Target Cost - Wood+Parking'!$U$203</definedName>
    <definedName name="Comm_Cost" localSheetId="1">'[1]Target Cost - Wood'!$X$203</definedName>
    <definedName name="Comm_Cost" localSheetId="2">'[1]Target Cost - Wood'!$X$203</definedName>
    <definedName name="Comm_Cost" localSheetId="3">'[1]Target Cost - Wood'!$X$203</definedName>
    <definedName name="Comm_Cost" localSheetId="4">'[1]Target Cost - Wood'!$X$203</definedName>
    <definedName name="Comm_Cost" localSheetId="5">'[1]Target Cost - Wood'!$X$203</definedName>
    <definedName name="Comm_Cost" localSheetId="0">'[1]Target Cost - Wood'!$X$203</definedName>
    <definedName name="Comm_Cost">'[2]Target Cost - Wood'!$X$203</definedName>
    <definedName name="commcost" localSheetId="1">'[1]Target Cost - Concrete'!$X$204</definedName>
    <definedName name="commcost" localSheetId="2">'[1]Target Cost - Concrete'!$X$204</definedName>
    <definedName name="commcost" localSheetId="3">'[1]Target Cost - Concrete'!$X$204</definedName>
    <definedName name="commcost" localSheetId="4">'[1]Target Cost - Concrete'!$X$204</definedName>
    <definedName name="commcost" localSheetId="5">'[1]Target Cost - Concrete'!$X$204</definedName>
    <definedName name="commcost" localSheetId="0">'[1]Target Cost - Concrete'!$X$204</definedName>
    <definedName name="commcost">'[2]Target Cost - Concrete'!$X$204</definedName>
    <definedName name="commi_cost" localSheetId="1">'[1]Target Cost - Wood+Parking'!$X$203</definedName>
    <definedName name="commi_cost" localSheetId="2">'[1]Target Cost - Wood+Parking'!$X$203</definedName>
    <definedName name="commi_cost" localSheetId="3">'[1]Target Cost - Wood+Parking'!$X$203</definedName>
    <definedName name="commi_cost" localSheetId="4">'[1]Target Cost - Wood+Parking'!$X$203</definedName>
    <definedName name="commi_cost" localSheetId="5">'[1]Target Cost - Wood+Parking'!$X$203</definedName>
    <definedName name="commi_cost" localSheetId="0">'[1]Target Cost - Wood+Parking'!$X$203</definedName>
    <definedName name="commi_cost">'[2]Target Cost - Wood+Parking'!$X$203</definedName>
    <definedName name="commisioningABC" localSheetId="1">'[1]Target Cost - Concrete'!$U$204</definedName>
    <definedName name="commisioningABC" localSheetId="2">'[1]Target Cost - Concrete'!$U$204</definedName>
    <definedName name="commisioningABC" localSheetId="3">'[1]Target Cost - Concrete'!$U$204</definedName>
    <definedName name="commisioningABC" localSheetId="4">'[1]Target Cost - Concrete'!$U$204</definedName>
    <definedName name="commisioningABC" localSheetId="5">'[1]Target Cost - Concrete'!$U$204</definedName>
    <definedName name="commisioningABC" localSheetId="0">'[1]Target Cost - Concrete'!$U$204</definedName>
    <definedName name="commisioningABC">'[2]Target Cost - Concrete'!$U$204</definedName>
    <definedName name="CopyEconomic" localSheetId="1">[3]CapCost!#REF!</definedName>
    <definedName name="CopyEconomic" localSheetId="2">[3]CapCost!#REF!</definedName>
    <definedName name="CopyEconomic" localSheetId="3">[3]CapCost!#REF!</definedName>
    <definedName name="CopyEconomic" localSheetId="4">[3]CapCost!#REF!</definedName>
    <definedName name="CopyEconomic" localSheetId="5">[3]CapCost!#REF!</definedName>
    <definedName name="CopyEconomic" localSheetId="0">[3]CapCost!#REF!</definedName>
    <definedName name="CopyEconomic">[3]CapCost!#REF!</definedName>
    <definedName name="Locations" localSheetId="1">[1]Notes!$B$20:$B$26</definedName>
    <definedName name="Locations" localSheetId="2">[1]Notes!$B$20:$B$26</definedName>
    <definedName name="Locations" localSheetId="3">[1]Notes!$B$20:$B$26</definedName>
    <definedName name="Locations" localSheetId="4">[1]Notes!$B$20:$B$26</definedName>
    <definedName name="Locations" localSheetId="5">[1]Notes!$B$20:$B$26</definedName>
    <definedName name="Locations" localSheetId="0">[1]Notes!$B$20:$B$26</definedName>
    <definedName name="Locations">[2]Notes!$B$20:$B$26</definedName>
    <definedName name="MUP_Calculation" localSheetId="1">[3]CapCost!#REF!</definedName>
    <definedName name="MUP_Calculation" localSheetId="2">[3]CapCost!#REF!</definedName>
    <definedName name="MUP_Calculation" localSheetId="3">[3]CapCost!#REF!</definedName>
    <definedName name="MUP_Calculation" localSheetId="4">[3]CapCost!#REF!</definedName>
    <definedName name="MUP_Calculation" localSheetId="5">[3]CapCost!#REF!</definedName>
    <definedName name="MUP_Calculation" localSheetId="0">[3]CapCost!#REF!</definedName>
    <definedName name="MUP_Calculation">[3]CapCost!#REF!</definedName>
    <definedName name="OperatingSheet" localSheetId="1">[3]CapCost!#REF!</definedName>
    <definedName name="OperatingSheet" localSheetId="2">[3]CapCost!#REF!</definedName>
    <definedName name="OperatingSheet" localSheetId="3">[3]CapCost!#REF!</definedName>
    <definedName name="OperatingSheet" localSheetId="4">[3]CapCost!#REF!</definedName>
    <definedName name="OperatingSheet" localSheetId="5">[3]CapCost!#REF!</definedName>
    <definedName name="OperatingSheet" localSheetId="0">[3]CapCost!#REF!</definedName>
    <definedName name="OperatingSheet">[3]CapCost!#REF!</definedName>
    <definedName name="Preliminnary_Cap.Budget" localSheetId="1">[3]CapCost!#REF!</definedName>
    <definedName name="Preliminnary_Cap.Budget" localSheetId="2">[3]CapCost!#REF!</definedName>
    <definedName name="Preliminnary_Cap.Budget" localSheetId="3">[3]CapCost!#REF!</definedName>
    <definedName name="Preliminnary_Cap.Budget" localSheetId="4">[3]CapCost!#REF!</definedName>
    <definedName name="Preliminnary_Cap.Budget" localSheetId="5">[3]CapCost!#REF!</definedName>
    <definedName name="Preliminnary_Cap.Budget" localSheetId="0">[3]CapCost!#REF!</definedName>
    <definedName name="Preliminnary_Cap.Budget">[3]CapCost!#REF!</definedName>
    <definedName name="_xlnm.Print_Area" localSheetId="1">'1. Assumptions'!$A$1:$J$85</definedName>
    <definedName name="_xlnm.Print_Area" localSheetId="2">'2. Operations'!$A$1:$H$61</definedName>
    <definedName name="_xlnm.Print_Area" localSheetId="3">'3. Capital'!$A$1:$H$165</definedName>
    <definedName name="_xlnm.Print_Area" localSheetId="4">'4. Feasibility Summary'!$A$1:$J$68</definedName>
    <definedName name="_xlnm.Print_Area" localSheetId="5">'5. Timing'!$B$1:$I$167</definedName>
    <definedName name="_xlnm.Print_Area" localSheetId="0">INSTRUCTIONS!$A$1:$G$85</definedName>
    <definedName name="_xlnm.Print_Titles" localSheetId="1">'1. Assumptions'!$1:$2</definedName>
    <definedName name="_xlnm.Print_Titles" localSheetId="3">'3. Capital'!$1:$6</definedName>
    <definedName name="_xlnm.Print_Titles" localSheetId="5">'5. Timing'!$5:$6</definedName>
    <definedName name="RENT_CALCULATION" localSheetId="1">[3]CapCost!#REF!</definedName>
    <definedName name="RENT_CALCULATION" localSheetId="2">[3]CapCost!#REF!</definedName>
    <definedName name="RENT_CALCULATION" localSheetId="3">[3]CapCost!#REF!</definedName>
    <definedName name="RENT_CALCULATION" localSheetId="4">[3]CapCost!#REF!</definedName>
    <definedName name="RENT_CALCULATION" localSheetId="5">[3]CapCost!#REF!</definedName>
    <definedName name="RENT_CALCULATION" localSheetId="0">[3]CapCost!#REF!</definedName>
    <definedName name="RENT_CALCULATION">[3]CapCost!#REF!</definedName>
    <definedName name="sustainability" localSheetId="1">'[1]Cost Framework by Building Type'!$AZ$49:$AZ$51</definedName>
    <definedName name="sustainability" localSheetId="2">'[1]Cost Framework by Building Type'!$AZ$49:$AZ$51</definedName>
    <definedName name="sustainability" localSheetId="3">'[1]Cost Framework by Building Type'!$AZ$49:$AZ$51</definedName>
    <definedName name="sustainability" localSheetId="4">'[1]Cost Framework by Building Type'!$AZ$49:$AZ$51</definedName>
    <definedName name="sustainability" localSheetId="5">'[1]Cost Framework by Building Type'!$AZ$49:$AZ$51</definedName>
    <definedName name="sustainability" localSheetId="0">'[1]Cost Framework by Building Type'!$AZ$49:$AZ$51</definedName>
    <definedName name="sustainability">'[2]Cost Framework by Building Type'!$AZ$50:$AZ$51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7" i="33" l="1"/>
  <c r="I136" i="33"/>
  <c r="I109" i="33"/>
  <c r="I84" i="33"/>
  <c r="I103" i="33"/>
  <c r="I28" i="33"/>
  <c r="H34" i="33"/>
  <c r="G34" i="33"/>
  <c r="F34" i="33"/>
  <c r="E34" i="33"/>
  <c r="D34" i="33"/>
  <c r="C34" i="33"/>
  <c r="H41" i="33"/>
  <c r="G41" i="33"/>
  <c r="F41" i="33"/>
  <c r="E41" i="33"/>
  <c r="D41" i="33"/>
  <c r="C41" i="33"/>
  <c r="H63" i="33"/>
  <c r="G63" i="33"/>
  <c r="F63" i="33"/>
  <c r="E63" i="33"/>
  <c r="D63" i="33"/>
  <c r="C63" i="33"/>
  <c r="H85" i="33"/>
  <c r="G85" i="33"/>
  <c r="F85" i="33"/>
  <c r="E85" i="33"/>
  <c r="D85" i="33"/>
  <c r="C85" i="33"/>
  <c r="H104" i="33"/>
  <c r="G104" i="33"/>
  <c r="F104" i="33"/>
  <c r="E104" i="33"/>
  <c r="D104" i="33"/>
  <c r="C104" i="33"/>
  <c r="H110" i="33"/>
  <c r="G110" i="33"/>
  <c r="F110" i="33"/>
  <c r="E110" i="33"/>
  <c r="D110" i="33"/>
  <c r="C110" i="33"/>
  <c r="H127" i="33"/>
  <c r="G127" i="33"/>
  <c r="F127" i="33"/>
  <c r="E127" i="33"/>
  <c r="D127" i="33"/>
  <c r="C127" i="33"/>
  <c r="H137" i="33"/>
  <c r="G137" i="33"/>
  <c r="F137" i="33"/>
  <c r="E137" i="33"/>
  <c r="D137" i="33"/>
  <c r="C137" i="33"/>
  <c r="H148" i="33"/>
  <c r="G148" i="33"/>
  <c r="F148" i="33"/>
  <c r="E148" i="33"/>
  <c r="D148" i="33"/>
  <c r="C148" i="33"/>
  <c r="H165" i="33"/>
  <c r="G165" i="33"/>
  <c r="F165" i="33"/>
  <c r="E165" i="33"/>
  <c r="D165" i="33"/>
  <c r="C165" i="33"/>
  <c r="I164" i="33"/>
  <c r="I163" i="33"/>
  <c r="I162" i="33"/>
  <c r="I161" i="33"/>
  <c r="I160" i="33"/>
  <c r="I159" i="33"/>
  <c r="I158" i="33"/>
  <c r="I157" i="33"/>
  <c r="I156" i="33"/>
  <c r="I155" i="33"/>
  <c r="I154" i="33"/>
  <c r="I153" i="33"/>
  <c r="I146" i="33"/>
  <c r="I145" i="33"/>
  <c r="I144" i="33"/>
  <c r="I143" i="33"/>
  <c r="I142" i="33"/>
  <c r="I141" i="33"/>
  <c r="I140" i="33"/>
  <c r="I135" i="33"/>
  <c r="I134" i="33"/>
  <c r="I133" i="33"/>
  <c r="I132" i="33"/>
  <c r="I131" i="33"/>
  <c r="I130" i="33"/>
  <c r="I126" i="33"/>
  <c r="I125" i="33"/>
  <c r="I124" i="33"/>
  <c r="I123" i="33"/>
  <c r="I122" i="33"/>
  <c r="I121" i="33"/>
  <c r="I120" i="33"/>
  <c r="I119" i="33"/>
  <c r="I118" i="33"/>
  <c r="I117" i="33"/>
  <c r="I116" i="33"/>
  <c r="I115" i="33"/>
  <c r="I114" i="33"/>
  <c r="I113" i="33"/>
  <c r="I108" i="33"/>
  <c r="I107" i="33"/>
  <c r="I102" i="33"/>
  <c r="I101" i="33"/>
  <c r="I100" i="33"/>
  <c r="I99" i="33"/>
  <c r="I98" i="33"/>
  <c r="I97" i="33"/>
  <c r="I96" i="33"/>
  <c r="I95" i="33"/>
  <c r="I94" i="33"/>
  <c r="I93" i="33"/>
  <c r="I92" i="33"/>
  <c r="I91" i="33"/>
  <c r="I90" i="33"/>
  <c r="I89" i="33"/>
  <c r="I88" i="33"/>
  <c r="I83" i="33"/>
  <c r="I82" i="33"/>
  <c r="I81" i="33"/>
  <c r="I80" i="33"/>
  <c r="I79" i="33"/>
  <c r="I78" i="33"/>
  <c r="I77" i="33"/>
  <c r="I76" i="33"/>
  <c r="I75" i="33"/>
  <c r="I74" i="33"/>
  <c r="I73" i="33"/>
  <c r="I72" i="33"/>
  <c r="I71" i="33"/>
  <c r="I70" i="33"/>
  <c r="I69" i="33"/>
  <c r="I68" i="33"/>
  <c r="I67" i="33"/>
  <c r="I66" i="33"/>
  <c r="I62" i="33"/>
  <c r="I61" i="33"/>
  <c r="I60" i="33"/>
  <c r="I59" i="33"/>
  <c r="I58" i="33"/>
  <c r="I57" i="33"/>
  <c r="I56" i="33"/>
  <c r="I55" i="33"/>
  <c r="I54" i="33"/>
  <c r="I53" i="33"/>
  <c r="I52" i="33"/>
  <c r="I51" i="33"/>
  <c r="I50" i="33"/>
  <c r="I49" i="33"/>
  <c r="I48" i="33"/>
  <c r="I47" i="33"/>
  <c r="I46" i="33"/>
  <c r="I45" i="33"/>
  <c r="I44" i="33"/>
  <c r="I40" i="33"/>
  <c r="I39" i="33"/>
  <c r="I38" i="33"/>
  <c r="I41" i="33" s="1"/>
  <c r="I33" i="33"/>
  <c r="I32" i="33"/>
  <c r="I31" i="33"/>
  <c r="I30" i="33"/>
  <c r="I29" i="33"/>
  <c r="I27" i="33"/>
  <c r="I26" i="33"/>
  <c r="I25" i="33"/>
  <c r="I20" i="33"/>
  <c r="I19" i="33"/>
  <c r="I18" i="33"/>
  <c r="I17" i="33"/>
  <c r="I16" i="33"/>
  <c r="I15" i="33"/>
  <c r="I14" i="33"/>
  <c r="I13" i="33"/>
  <c r="I12" i="33"/>
  <c r="I11" i="33"/>
  <c r="I10" i="33"/>
  <c r="I9" i="33"/>
  <c r="I8" i="33"/>
  <c r="H21" i="33"/>
  <c r="G21" i="33"/>
  <c r="F21" i="33"/>
  <c r="E21" i="33"/>
  <c r="D21" i="33"/>
  <c r="C21" i="33"/>
  <c r="I2" i="33"/>
  <c r="I110" i="33" l="1"/>
  <c r="I63" i="33"/>
  <c r="I34" i="33"/>
  <c r="I104" i="33"/>
  <c r="D150" i="33"/>
  <c r="D167" i="33" s="1"/>
  <c r="I148" i="33"/>
  <c r="I85" i="33"/>
  <c r="F150" i="33"/>
  <c r="F167" i="33" s="1"/>
  <c r="H150" i="33"/>
  <c r="H167" i="33" s="1"/>
  <c r="E150" i="33"/>
  <c r="E167" i="33" s="1"/>
  <c r="G150" i="33"/>
  <c r="I127" i="33"/>
  <c r="G167" i="33"/>
  <c r="I165" i="33"/>
  <c r="I137" i="33"/>
  <c r="C150" i="33"/>
  <c r="C167" i="33" s="1"/>
  <c r="I21" i="33"/>
  <c r="G2" i="32"/>
  <c r="I150" i="33" l="1"/>
  <c r="I167" i="33" s="1"/>
  <c r="L23" i="28" l="1"/>
  <c r="D36" i="31"/>
  <c r="C36" i="31"/>
  <c r="B36" i="31"/>
  <c r="D35" i="31"/>
  <c r="C35" i="31"/>
  <c r="B35" i="31"/>
  <c r="D34" i="31"/>
  <c r="C34" i="31"/>
  <c r="B34" i="31"/>
  <c r="D33" i="31"/>
  <c r="C33" i="31"/>
  <c r="B33" i="31"/>
  <c r="D32" i="31"/>
  <c r="C32" i="31"/>
  <c r="B32" i="31"/>
  <c r="A36" i="31"/>
  <c r="A35" i="31"/>
  <c r="A34" i="31"/>
  <c r="A33" i="31"/>
  <c r="A32" i="31"/>
  <c r="B52" i="31"/>
  <c r="C50" i="28"/>
  <c r="C49" i="28"/>
  <c r="C48" i="28"/>
  <c r="C47" i="28"/>
  <c r="C46" i="28"/>
  <c r="P26" i="28"/>
  <c r="P25" i="28"/>
  <c r="P24" i="28"/>
  <c r="P23" i="28"/>
  <c r="P22" i="28"/>
  <c r="L26" i="28"/>
  <c r="L25" i="28"/>
  <c r="L24" i="28"/>
  <c r="L22" i="28"/>
  <c r="Q26" i="28"/>
  <c r="Q25" i="28"/>
  <c r="Q24" i="28"/>
  <c r="Q23" i="28"/>
  <c r="Q22" i="28"/>
  <c r="M26" i="28"/>
  <c r="M25" i="28"/>
  <c r="M24" i="28"/>
  <c r="M23" i="28"/>
  <c r="M22" i="28"/>
  <c r="C27" i="28"/>
  <c r="E26" i="28"/>
  <c r="E25" i="28"/>
  <c r="E24" i="28"/>
  <c r="E23" i="28"/>
  <c r="E22" i="28"/>
  <c r="B9" i="30" l="1"/>
  <c r="B10" i="30"/>
  <c r="B7" i="30"/>
  <c r="B8" i="30"/>
  <c r="C51" i="28"/>
  <c r="B6" i="30"/>
  <c r="Q27" i="28"/>
  <c r="P27" i="28"/>
  <c r="N31" i="28" s="1"/>
  <c r="B9" i="31" l="1"/>
  <c r="G16" i="30"/>
  <c r="A26" i="30" l="1"/>
  <c r="A18" i="30"/>
  <c r="N26" i="28"/>
  <c r="B50" i="28" s="1"/>
  <c r="N25" i="28"/>
  <c r="B49" i="28" s="1"/>
  <c r="N24" i="28"/>
  <c r="B48" i="28" s="1"/>
  <c r="N23" i="28"/>
  <c r="B47" i="28" s="1"/>
  <c r="N22" i="28"/>
  <c r="B46" i="28" s="1"/>
  <c r="O26" i="28"/>
  <c r="R26" i="28" s="1"/>
  <c r="O25" i="28"/>
  <c r="R25" i="28" s="1"/>
  <c r="D49" i="28" s="1"/>
  <c r="O24" i="28"/>
  <c r="R24" i="28" s="1"/>
  <c r="D48" i="28" s="1"/>
  <c r="O23" i="28"/>
  <c r="R23" i="28" s="1"/>
  <c r="D47" i="28" s="1"/>
  <c r="O22" i="28"/>
  <c r="R22" i="28" s="1"/>
  <c r="D46" i="28" s="1"/>
  <c r="E34" i="28"/>
  <c r="E33" i="28"/>
  <c r="E32" i="28"/>
  <c r="E31" i="28"/>
  <c r="E30" i="28"/>
  <c r="C35" i="28"/>
  <c r="D10" i="30" l="1"/>
  <c r="D50" i="28"/>
  <c r="D9" i="30"/>
  <c r="D8" i="30"/>
  <c r="D7" i="30"/>
  <c r="R27" i="28"/>
  <c r="D6" i="30"/>
  <c r="B51" i="28"/>
  <c r="B69" i="28" s="1"/>
  <c r="B74" i="28" s="1"/>
  <c r="N27" i="28"/>
  <c r="B35" i="28" s="1"/>
  <c r="O27" i="28"/>
  <c r="D35" i="28" s="1"/>
  <c r="B8" i="31"/>
  <c r="A8" i="31"/>
  <c r="C10" i="30" l="1"/>
  <c r="E50" i="28"/>
  <c r="D51" i="28"/>
  <c r="E51" i="28" s="1"/>
  <c r="N30" i="28"/>
  <c r="E49" i="28"/>
  <c r="C9" i="30"/>
  <c r="C8" i="30"/>
  <c r="E48" i="28"/>
  <c r="C7" i="30"/>
  <c r="E47" i="28"/>
  <c r="E46" i="28"/>
  <c r="C6" i="30"/>
  <c r="D61" i="27"/>
  <c r="D57" i="30"/>
  <c r="D48" i="30"/>
  <c r="D41" i="30"/>
  <c r="B57" i="30"/>
  <c r="B48" i="30"/>
  <c r="B41" i="30"/>
  <c r="D58" i="30" l="1"/>
  <c r="B58" i="30"/>
  <c r="C58" i="31"/>
  <c r="H16" i="30" l="1"/>
  <c r="H15" i="30"/>
  <c r="H14" i="30"/>
  <c r="B7" i="31" l="1"/>
  <c r="B6" i="31"/>
  <c r="B5" i="31"/>
  <c r="B4" i="31"/>
  <c r="D58" i="31" l="1"/>
  <c r="C59" i="31"/>
  <c r="A7" i="31"/>
  <c r="A6" i="31"/>
  <c r="A5" i="31"/>
  <c r="A4" i="31"/>
  <c r="A25" i="31"/>
  <c r="C25" i="31"/>
  <c r="A26" i="31"/>
  <c r="C26" i="31"/>
  <c r="A27" i="31"/>
  <c r="C27" i="31"/>
  <c r="A28" i="31"/>
  <c r="C28" i="31"/>
  <c r="A29" i="31"/>
  <c r="C29" i="31"/>
  <c r="A30" i="31"/>
  <c r="C30" i="31"/>
  <c r="A31" i="31"/>
  <c r="C31" i="31"/>
  <c r="A39" i="31"/>
  <c r="E38" i="28"/>
  <c r="E39" i="28"/>
  <c r="E40" i="28"/>
  <c r="E41" i="28"/>
  <c r="E42" i="28"/>
  <c r="C43" i="28"/>
  <c r="B43" i="28" s="1"/>
  <c r="D56" i="28"/>
  <c r="D57" i="28"/>
  <c r="D58" i="28"/>
  <c r="D59" i="28"/>
  <c r="B59" i="31"/>
  <c r="D59" i="31"/>
  <c r="B31" i="31"/>
  <c r="B30" i="31"/>
  <c r="B29" i="31"/>
  <c r="B28" i="31"/>
  <c r="B27" i="31"/>
  <c r="B26" i="31"/>
  <c r="B25" i="31"/>
  <c r="A17" i="30"/>
  <c r="A16" i="30"/>
  <c r="A15" i="30"/>
  <c r="J2" i="31"/>
  <c r="D43" i="28" l="1"/>
  <c r="E35" i="28"/>
  <c r="C61" i="27"/>
  <c r="D60" i="28"/>
  <c r="B58" i="31"/>
  <c r="C37" i="31"/>
  <c r="B37" i="31"/>
  <c r="L27" i="28"/>
  <c r="M27" i="28"/>
  <c r="D27" i="28" s="1"/>
  <c r="E27" i="28" s="1"/>
  <c r="C57" i="30"/>
  <c r="B49" i="31" s="1"/>
  <c r="C48" i="30"/>
  <c r="B48" i="31" s="1"/>
  <c r="C41" i="30"/>
  <c r="B47" i="31" s="1"/>
  <c r="C18" i="30"/>
  <c r="B18" i="30"/>
  <c r="C16" i="30"/>
  <c r="B16" i="30"/>
  <c r="C15" i="30"/>
  <c r="B15" i="30"/>
  <c r="C17" i="30"/>
  <c r="B17" i="30"/>
  <c r="A11" i="30"/>
  <c r="A10" i="30"/>
  <c r="A9" i="30"/>
  <c r="A8" i="30"/>
  <c r="A7" i="30"/>
  <c r="A6" i="30"/>
  <c r="N29" i="28" l="1"/>
  <c r="N32" i="28" s="1"/>
  <c r="B27" i="28"/>
  <c r="F33" i="31"/>
  <c r="F32" i="31"/>
  <c r="F35" i="31"/>
  <c r="F34" i="31"/>
  <c r="F36" i="31"/>
  <c r="F27" i="31"/>
  <c r="F30" i="31"/>
  <c r="F26" i="31"/>
  <c r="F25" i="31"/>
  <c r="F31" i="31"/>
  <c r="F29" i="31"/>
  <c r="F28" i="31"/>
  <c r="C73" i="28"/>
  <c r="C70" i="28"/>
  <c r="E43" i="28"/>
  <c r="C72" i="28"/>
  <c r="C71" i="28"/>
  <c r="B50" i="31"/>
  <c r="M75" i="28"/>
  <c r="D16" i="30"/>
  <c r="D15" i="30"/>
  <c r="D17" i="30"/>
  <c r="C25" i="30" s="1"/>
  <c r="C58" i="30"/>
  <c r="D18" i="30"/>
  <c r="B11" i="30"/>
  <c r="C24" i="30" l="1"/>
  <c r="D25" i="30"/>
  <c r="B25" i="30"/>
  <c r="F37" i="31"/>
  <c r="E43" i="30"/>
  <c r="E60" i="30"/>
  <c r="C52" i="31" s="1"/>
  <c r="E39" i="30"/>
  <c r="E38" i="30"/>
  <c r="E55" i="30"/>
  <c r="E37" i="30"/>
  <c r="E36" i="30"/>
  <c r="E52" i="30"/>
  <c r="E51" i="30"/>
  <c r="E32" i="30"/>
  <c r="E47" i="30"/>
  <c r="E42" i="30"/>
  <c r="E40" i="30"/>
  <c r="E56" i="30"/>
  <c r="E54" i="30"/>
  <c r="E53" i="30"/>
  <c r="E34" i="30"/>
  <c r="E33" i="30"/>
  <c r="E50" i="30"/>
  <c r="E46" i="30"/>
  <c r="E45" i="30"/>
  <c r="E35" i="30"/>
  <c r="E49" i="30"/>
  <c r="E44" i="30"/>
  <c r="E25" i="30"/>
  <c r="F9" i="31"/>
  <c r="D19" i="30"/>
  <c r="C26" i="30"/>
  <c r="G33" i="31" l="1"/>
  <c r="G34" i="31"/>
  <c r="G35" i="31"/>
  <c r="G36" i="31"/>
  <c r="G32" i="31"/>
  <c r="E24" i="30"/>
  <c r="D24" i="30"/>
  <c r="B24" i="30"/>
  <c r="E26" i="30"/>
  <c r="B26" i="30"/>
  <c r="D26" i="30"/>
  <c r="E48" i="30"/>
  <c r="C48" i="31" s="1"/>
  <c r="E57" i="30"/>
  <c r="C49" i="31" s="1"/>
  <c r="E41" i="30"/>
  <c r="C47" i="31" s="1"/>
  <c r="B43" i="31"/>
  <c r="C29" i="30"/>
  <c r="H2" i="30"/>
  <c r="E29" i="30" l="1"/>
  <c r="D29" i="30"/>
  <c r="B29" i="30"/>
  <c r="G27" i="31"/>
  <c r="G31" i="31"/>
  <c r="G29" i="31"/>
  <c r="G26" i="31"/>
  <c r="G25" i="31"/>
  <c r="G30" i="31"/>
  <c r="G28" i="31"/>
  <c r="E58" i="30"/>
  <c r="C50" i="31"/>
  <c r="C43" i="31"/>
  <c r="D11" i="30"/>
  <c r="C23" i="30" l="1"/>
  <c r="D23" i="30" s="1"/>
  <c r="D27" i="30" s="1"/>
  <c r="C11" i="30"/>
  <c r="G37" i="31"/>
  <c r="C27" i="30" l="1"/>
  <c r="E23" i="30"/>
  <c r="C42" i="31" s="1"/>
  <c r="C44" i="31" s="1"/>
  <c r="B42" i="31"/>
  <c r="B44" i="31" s="1"/>
  <c r="C28" i="30"/>
  <c r="D28" i="30" s="1"/>
  <c r="B23" i="30"/>
  <c r="B27" i="30" s="1"/>
  <c r="J2" i="28"/>
  <c r="D29" i="31"/>
  <c r="D30" i="31"/>
  <c r="D28" i="31"/>
  <c r="D27" i="31"/>
  <c r="D25" i="31"/>
  <c r="C163" i="27"/>
  <c r="B38" i="31" s="1"/>
  <c r="C146" i="27"/>
  <c r="C135" i="27"/>
  <c r="B21" i="31" s="1"/>
  <c r="C125" i="27"/>
  <c r="C108" i="27"/>
  <c r="B19" i="31" s="1"/>
  <c r="C103" i="27"/>
  <c r="B18" i="31" s="1"/>
  <c r="C84" i="27"/>
  <c r="B17" i="31" s="1"/>
  <c r="B16" i="31"/>
  <c r="C39" i="27"/>
  <c r="B15" i="31" s="1"/>
  <c r="C32" i="27"/>
  <c r="B14" i="31" s="1"/>
  <c r="C20" i="27"/>
  <c r="B13" i="31" s="1"/>
  <c r="H2" i="27"/>
  <c r="B22" i="31" l="1"/>
  <c r="C79" i="28"/>
  <c r="B20" i="31"/>
  <c r="C78" i="28"/>
  <c r="E27" i="30"/>
  <c r="C30" i="30"/>
  <c r="C59" i="30" s="1"/>
  <c r="C61" i="30" s="1"/>
  <c r="D30" i="30"/>
  <c r="D59" i="30" s="1"/>
  <c r="D61" i="30" s="1"/>
  <c r="D61" i="31" s="1"/>
  <c r="E28" i="30"/>
  <c r="B45" i="31"/>
  <c r="B46" i="31" s="1"/>
  <c r="B51" i="31" s="1"/>
  <c r="B53" i="31" s="1"/>
  <c r="B28" i="30"/>
  <c r="E125" i="27"/>
  <c r="D39" i="27"/>
  <c r="D20" i="27"/>
  <c r="C13" i="31" s="1"/>
  <c r="C148" i="27"/>
  <c r="C165" i="27" s="1"/>
  <c r="D146" i="27"/>
  <c r="D79" i="28" s="1"/>
  <c r="E108" i="27"/>
  <c r="D19" i="31" s="1"/>
  <c r="C16" i="31"/>
  <c r="D32" i="27"/>
  <c r="D108" i="27"/>
  <c r="D135" i="27"/>
  <c r="C21" i="31" s="1"/>
  <c r="D26" i="31"/>
  <c r="D163" i="27"/>
  <c r="C38" i="31" s="1"/>
  <c r="D31" i="31"/>
  <c r="E146" i="27"/>
  <c r="E135" i="27"/>
  <c r="D21" i="31" s="1"/>
  <c r="E103" i="27"/>
  <c r="D18" i="31" s="1"/>
  <c r="D103" i="27"/>
  <c r="C18" i="31" s="1"/>
  <c r="E84" i="27"/>
  <c r="D17" i="31" s="1"/>
  <c r="D84" i="27"/>
  <c r="C17" i="31" s="1"/>
  <c r="E39" i="27"/>
  <c r="D15" i="31" s="1"/>
  <c r="E32" i="27"/>
  <c r="D14" i="31" s="1"/>
  <c r="E20" i="27"/>
  <c r="D13" i="31" s="1"/>
  <c r="B23" i="31" l="1"/>
  <c r="B39" i="31" s="1"/>
  <c r="B57" i="31" s="1"/>
  <c r="D22" i="31"/>
  <c r="E79" i="28"/>
  <c r="D20" i="31"/>
  <c r="E78" i="28"/>
  <c r="E30" i="30"/>
  <c r="E59" i="30" s="1"/>
  <c r="E61" i="30" s="1"/>
  <c r="B30" i="30"/>
  <c r="B59" i="30" s="1"/>
  <c r="B61" i="30" s="1"/>
  <c r="B61" i="31" s="1"/>
  <c r="C22" i="31"/>
  <c r="F22" i="31" s="1"/>
  <c r="C45" i="31"/>
  <c r="C46" i="31" s="1"/>
  <c r="C51" i="31" s="1"/>
  <c r="C53" i="31" s="1"/>
  <c r="F16" i="31"/>
  <c r="G16" i="31"/>
  <c r="E61" i="27"/>
  <c r="F21" i="31"/>
  <c r="G21" i="31"/>
  <c r="F18" i="31"/>
  <c r="G18" i="31"/>
  <c r="F17" i="31"/>
  <c r="G17" i="31"/>
  <c r="F13" i="31"/>
  <c r="G13" i="31"/>
  <c r="B67" i="31"/>
  <c r="B60" i="31"/>
  <c r="C15" i="31"/>
  <c r="C14" i="31"/>
  <c r="C19" i="31"/>
  <c r="C61" i="31"/>
  <c r="D37" i="31"/>
  <c r="E163" i="27"/>
  <c r="D16" i="31" l="1"/>
  <c r="D23" i="31" s="1"/>
  <c r="D39" i="31" s="1"/>
  <c r="D57" i="31" s="1"/>
  <c r="G22" i="31"/>
  <c r="E148" i="27"/>
  <c r="E165" i="27" s="1"/>
  <c r="F19" i="31"/>
  <c r="G19" i="31"/>
  <c r="F15" i="31"/>
  <c r="G15" i="31"/>
  <c r="F14" i="31"/>
  <c r="G14" i="31"/>
  <c r="B63" i="31"/>
  <c r="B64" i="31" s="1"/>
  <c r="B62" i="31"/>
  <c r="B68" i="31"/>
  <c r="D38" i="31"/>
  <c r="D67" i="31" l="1"/>
  <c r="D68" i="31" s="1"/>
  <c r="D60" i="31"/>
  <c r="D62" i="31" l="1"/>
  <c r="D63" i="31"/>
  <c r="D64" i="31" s="1"/>
  <c r="D125" i="27"/>
  <c r="D78" i="28" s="1"/>
  <c r="C20" i="31" l="1"/>
  <c r="C23" i="31" s="1"/>
  <c r="C39" i="31" s="1"/>
  <c r="C57" i="31" s="1"/>
  <c r="F20" i="31"/>
  <c r="F23" i="31" s="1"/>
  <c r="F39" i="31" s="1"/>
  <c r="I145" i="27"/>
  <c r="D148" i="27"/>
  <c r="D165" i="27" s="1"/>
  <c r="G20" i="31" l="1"/>
  <c r="G23" i="31" s="1"/>
  <c r="G39" i="31" s="1"/>
  <c r="C67" i="31"/>
  <c r="C68" i="31" s="1"/>
  <c r="C60" i="31"/>
  <c r="C62" i="31" l="1"/>
  <c r="I36" i="31" s="1"/>
  <c r="I158" i="27" s="1"/>
  <c r="C63" i="31"/>
  <c r="C64" i="31" s="1"/>
</calcChain>
</file>

<file path=xl/sharedStrings.xml><?xml version="1.0" encoding="utf-8"?>
<sst xmlns="http://schemas.openxmlformats.org/spreadsheetml/2006/main" count="989" uniqueCount="594">
  <si>
    <t>(Select)</t>
  </si>
  <si>
    <t>Target Population</t>
  </si>
  <si>
    <t>Parking</t>
  </si>
  <si>
    <t>Other</t>
  </si>
  <si>
    <t>BC Building Eligible Entity</t>
  </si>
  <si>
    <t>Project Schedule</t>
  </si>
  <si>
    <t>Step Code</t>
  </si>
  <si>
    <t>GHGI</t>
  </si>
  <si>
    <t>Appraisal</t>
  </si>
  <si>
    <t>Region</t>
  </si>
  <si>
    <t>Traffic Study</t>
  </si>
  <si>
    <t>Land Value</t>
  </si>
  <si>
    <t>Offsite Service Costs</t>
  </si>
  <si>
    <t>Environmental Remediation</t>
  </si>
  <si>
    <t>Demolition</t>
  </si>
  <si>
    <t>Mortgage Buy-out</t>
  </si>
  <si>
    <t>Municipal Fees</t>
  </si>
  <si>
    <t>Development Permit</t>
  </si>
  <si>
    <t>Gas Connection Fees</t>
  </si>
  <si>
    <t>Hydro Connection Fees</t>
  </si>
  <si>
    <t>Cable Connection Fees</t>
  </si>
  <si>
    <t>Telephone Connection Fees</t>
  </si>
  <si>
    <t>Architect Contract</t>
  </si>
  <si>
    <t>Building Envelope</t>
  </si>
  <si>
    <t>Code Consultant</t>
  </si>
  <si>
    <t>Security Consultant</t>
  </si>
  <si>
    <t>Acoustic</t>
  </si>
  <si>
    <t>Kitchen Consultant</t>
  </si>
  <si>
    <t>Interior Designer</t>
  </si>
  <si>
    <t>Surveyor</t>
  </si>
  <si>
    <t>Topographical Surveyor</t>
  </si>
  <si>
    <t>Cost Consultant</t>
  </si>
  <si>
    <t>Environmental Consultant</t>
  </si>
  <si>
    <t>Arborist</t>
  </si>
  <si>
    <t>Service Delivery Consultant</t>
  </si>
  <si>
    <t>Fire Safety Plan</t>
  </si>
  <si>
    <t>Maintenance &amp; Renewal Plan</t>
  </si>
  <si>
    <t>Community Consultant</t>
  </si>
  <si>
    <t>Society Legal Fees</t>
  </si>
  <si>
    <t>BC Housing Legal Fees</t>
  </si>
  <si>
    <t>Construction Manager</t>
  </si>
  <si>
    <t>Project Contingency</t>
  </si>
  <si>
    <t>Total</t>
  </si>
  <si>
    <t>Budget Description</t>
  </si>
  <si>
    <t>N/A</t>
  </si>
  <si>
    <t>12150</t>
  </si>
  <si>
    <t>ACQUISITION AND SERVICING</t>
  </si>
  <si>
    <t>12155</t>
  </si>
  <si>
    <t>12160</t>
  </si>
  <si>
    <t>12165</t>
  </si>
  <si>
    <t>12175</t>
  </si>
  <si>
    <t>12180</t>
  </si>
  <si>
    <t>Total Acquisition and Servicing</t>
  </si>
  <si>
    <t>12200</t>
  </si>
  <si>
    <t>12205</t>
  </si>
  <si>
    <t>12220</t>
  </si>
  <si>
    <t>12225</t>
  </si>
  <si>
    <t>12230</t>
  </si>
  <si>
    <t>12235</t>
  </si>
  <si>
    <t>12240</t>
  </si>
  <si>
    <t>Total Municipal Fees</t>
  </si>
  <si>
    <t>12250</t>
  </si>
  <si>
    <t>UTILITY FEES</t>
  </si>
  <si>
    <t>12252</t>
  </si>
  <si>
    <t>12255</t>
  </si>
  <si>
    <t>12260</t>
  </si>
  <si>
    <t>12265</t>
  </si>
  <si>
    <t>Total Utility Fees</t>
  </si>
  <si>
    <t>12350</t>
  </si>
  <si>
    <t>DESIGN CONSULTANTS</t>
  </si>
  <si>
    <t>12355</t>
  </si>
  <si>
    <t>12356</t>
  </si>
  <si>
    <t>12357</t>
  </si>
  <si>
    <t>12358</t>
  </si>
  <si>
    <t>12360</t>
  </si>
  <si>
    <t>12365</t>
  </si>
  <si>
    <t>12370</t>
  </si>
  <si>
    <t>12375</t>
  </si>
  <si>
    <t>12380</t>
  </si>
  <si>
    <t>12385</t>
  </si>
  <si>
    <t>12390</t>
  </si>
  <si>
    <t>12400</t>
  </si>
  <si>
    <t>12405</t>
  </si>
  <si>
    <t>12410</t>
  </si>
  <si>
    <t>12415</t>
  </si>
  <si>
    <t>12420</t>
  </si>
  <si>
    <t>LEED Consultant</t>
  </si>
  <si>
    <t>Total Design Consultants</t>
  </si>
  <si>
    <t>12450</t>
  </si>
  <si>
    <t>CONSULTANTS</t>
  </si>
  <si>
    <t>12456</t>
  </si>
  <si>
    <t>12457</t>
  </si>
  <si>
    <t>Development Consult. Disbursements</t>
  </si>
  <si>
    <t>12458</t>
  </si>
  <si>
    <t>Dev. Consult. Extraordinary Travel</t>
  </si>
  <si>
    <t>12460</t>
  </si>
  <si>
    <t>12465</t>
  </si>
  <si>
    <t>12470</t>
  </si>
  <si>
    <t>12475</t>
  </si>
  <si>
    <t>12480</t>
  </si>
  <si>
    <t>12485</t>
  </si>
  <si>
    <t>Hazardous Materials Consultant</t>
  </si>
  <si>
    <t>12490</t>
  </si>
  <si>
    <t>12505</t>
  </si>
  <si>
    <t>12510</t>
  </si>
  <si>
    <t>12515</t>
  </si>
  <si>
    <t>BC Housing Inspector</t>
  </si>
  <si>
    <t>12516</t>
  </si>
  <si>
    <t>BCH Inspector Fees</t>
  </si>
  <si>
    <t>12517</t>
  </si>
  <si>
    <t>BCH Inspector Disbursements</t>
  </si>
  <si>
    <t>Total Consultants</t>
  </si>
  <si>
    <t>12550</t>
  </si>
  <si>
    <t>MISCELLANEOUS SOFT COST</t>
  </si>
  <si>
    <t>12555</t>
  </si>
  <si>
    <t>12560</t>
  </si>
  <si>
    <t>12565</t>
  </si>
  <si>
    <t>Course of Const. Insurance</t>
  </si>
  <si>
    <t>12570</t>
  </si>
  <si>
    <t>Professional E&amp;O Insurance</t>
  </si>
  <si>
    <t>12575</t>
  </si>
  <si>
    <t>12580</t>
  </si>
  <si>
    <t>12585</t>
  </si>
  <si>
    <t>12590</t>
  </si>
  <si>
    <t>BCH Program Sign</t>
  </si>
  <si>
    <t>12595</t>
  </si>
  <si>
    <t>BCH Recoverable Costs</t>
  </si>
  <si>
    <t>12600</t>
  </si>
  <si>
    <t>Maintenance Costs</t>
  </si>
  <si>
    <t>12605</t>
  </si>
  <si>
    <t>Title Fees</t>
  </si>
  <si>
    <t>12610</t>
  </si>
  <si>
    <t>Security pre-construction</t>
  </si>
  <si>
    <t>GST - Self Supply</t>
  </si>
  <si>
    <t>12616</t>
  </si>
  <si>
    <t>GST - No rebate</t>
  </si>
  <si>
    <t>GST - Non Self Supply</t>
  </si>
  <si>
    <t>Total Miscellaneous Soft Cost</t>
  </si>
  <si>
    <t>12650</t>
  </si>
  <si>
    <t>BORROWING COSTS</t>
  </si>
  <si>
    <t>12655</t>
  </si>
  <si>
    <t>12665</t>
  </si>
  <si>
    <t>Mortgage Insurance Fee</t>
  </si>
  <si>
    <t>12670</t>
  </si>
  <si>
    <t>Loan Fee</t>
  </si>
  <si>
    <t>Total Borrowing Costs</t>
  </si>
  <si>
    <t>12700</t>
  </si>
  <si>
    <t>CONSTRUCTION</t>
  </si>
  <si>
    <t>12705</t>
  </si>
  <si>
    <t>12706</t>
  </si>
  <si>
    <t>12707</t>
  </si>
  <si>
    <t>Project Manager</t>
  </si>
  <si>
    <t>12709</t>
  </si>
  <si>
    <t>Support/Service Delivery</t>
  </si>
  <si>
    <t>12720</t>
  </si>
  <si>
    <t>12730</t>
  </si>
  <si>
    <t>12740</t>
  </si>
  <si>
    <t>12750</t>
  </si>
  <si>
    <t>Landscaping</t>
  </si>
  <si>
    <t>12755</t>
  </si>
  <si>
    <t>Unit appliances</t>
  </si>
  <si>
    <t>12760</t>
  </si>
  <si>
    <t>12765</t>
  </si>
  <si>
    <t>Commercial Kitchen Appliances</t>
  </si>
  <si>
    <t>12770</t>
  </si>
  <si>
    <t>On-Site Security</t>
  </si>
  <si>
    <t>12775</t>
  </si>
  <si>
    <t>Building Warranty</t>
  </si>
  <si>
    <t>Total Construction</t>
  </si>
  <si>
    <t>12800</t>
  </si>
  <si>
    <t>BUILDING START-UP/COMMISSIONING</t>
  </si>
  <si>
    <t>12805</t>
  </si>
  <si>
    <t>Project Commissioning</t>
  </si>
  <si>
    <t>12810</t>
  </si>
  <si>
    <t>Vacancy Loss</t>
  </si>
  <si>
    <t>Marketing</t>
  </si>
  <si>
    <t>12820</t>
  </si>
  <si>
    <t>Common Dining/Furnishings</t>
  </si>
  <si>
    <t>12825</t>
  </si>
  <si>
    <t>Office Equipment</t>
  </si>
  <si>
    <t>12830</t>
  </si>
  <si>
    <t>Maintenance Equipment</t>
  </si>
  <si>
    <t>12835</t>
  </si>
  <si>
    <t>Support Serv Equip/Sup</t>
  </si>
  <si>
    <t>Total Building Start-up/Commissioning</t>
  </si>
  <si>
    <t>12850</t>
  </si>
  <si>
    <t>CONTINGENCIES</t>
  </si>
  <si>
    <t>12855</t>
  </si>
  <si>
    <t>Miscellaneous</t>
  </si>
  <si>
    <t>Design Contingency</t>
  </si>
  <si>
    <t>Schedule Contingency</t>
  </si>
  <si>
    <t>Construction Contingency</t>
  </si>
  <si>
    <t>Soft Cost Risks</t>
  </si>
  <si>
    <t>Escalation Contingency</t>
  </si>
  <si>
    <t>Studio</t>
  </si>
  <si>
    <t>Scope</t>
  </si>
  <si>
    <t>Yes/No/n/a</t>
  </si>
  <si>
    <t>Yes/No/n/a/In progress</t>
  </si>
  <si>
    <t>Mortgable Interest Type</t>
  </si>
  <si>
    <t>% interest/ownership</t>
  </si>
  <si>
    <t>Building Ownership Type</t>
  </si>
  <si>
    <t>Zoning/Subdivision</t>
  </si>
  <si>
    <t>Non-Profit Society</t>
  </si>
  <si>
    <t>Yes</t>
  </si>
  <si>
    <t>n/a</t>
  </si>
  <si>
    <t>Fraser</t>
  </si>
  <si>
    <t>Freehold</t>
  </si>
  <si>
    <t>100% (Own or ≥60yr Lease)</t>
  </si>
  <si>
    <t>Not Required or Complete</t>
  </si>
  <si>
    <t xml:space="preserve">Families w/ low/moderate incomes </t>
  </si>
  <si>
    <t>Housing Co-op</t>
  </si>
  <si>
    <t>No</t>
  </si>
  <si>
    <t>Interior</t>
  </si>
  <si>
    <t>Leasehold (≥ 60 yrs)</t>
  </si>
  <si>
    <t>&lt;100%</t>
  </si>
  <si>
    <t>Strata</t>
  </si>
  <si>
    <t>Pending Approval</t>
  </si>
  <si>
    <t>Seniors w/ low/moderate incomes</t>
  </si>
  <si>
    <t>Municipal Housing Provider</t>
  </si>
  <si>
    <t>Northern</t>
  </si>
  <si>
    <t>Air Space Parcel</t>
  </si>
  <si>
    <t>In Progress</t>
  </si>
  <si>
    <t>People w/ Disabilities</t>
  </si>
  <si>
    <t>First Nations</t>
  </si>
  <si>
    <t>In progress</t>
  </si>
  <si>
    <t>Vancouver Coastal</t>
  </si>
  <si>
    <t>Planned, not started</t>
  </si>
  <si>
    <t>Women and women with children who are experiencing or at risk of violence</t>
  </si>
  <si>
    <t>Public/Private Partnership</t>
  </si>
  <si>
    <t>Vancouver Island</t>
  </si>
  <si>
    <t>Leasehold</t>
  </si>
  <si>
    <t>Youth, including those leaving the government care system</t>
  </si>
  <si>
    <t>Individuals leaving transitional or supportive housing</t>
  </si>
  <si>
    <t>Other groups consistent with CHF Program</t>
  </si>
  <si>
    <t>Schedule Status</t>
  </si>
  <si>
    <t>Budget</t>
  </si>
  <si>
    <t>Response Options</t>
  </si>
  <si>
    <t>Buidling Type</t>
  </si>
  <si>
    <t>Storeys</t>
  </si>
  <si>
    <t>Complete</t>
  </si>
  <si>
    <t>Early/On schedule</t>
  </si>
  <si>
    <t>Within 10% of budget</t>
  </si>
  <si>
    <t>Separate document included</t>
  </si>
  <si>
    <t>Significantly expanded from original plan</t>
  </si>
  <si>
    <t>Step 5 (part 9)</t>
  </si>
  <si>
    <t>Fully electric (GHGI ~1)</t>
  </si>
  <si>
    <t>Wood framed</t>
  </si>
  <si>
    <t>Unknown</t>
  </si>
  <si>
    <t>Surface</t>
  </si>
  <si>
    <t>0-3 months</t>
  </si>
  <si>
    <t>1-2 months delay</t>
  </si>
  <si>
    <t>11-20% over budget</t>
  </si>
  <si>
    <t>Responses in table below</t>
  </si>
  <si>
    <t>Maintained same scope as original plan</t>
  </si>
  <si>
    <t>Step 4</t>
  </si>
  <si>
    <r>
      <t xml:space="preserve">Low carbon (GHGI </t>
    </r>
    <r>
      <rPr>
        <sz val="11"/>
        <color theme="1"/>
        <rFont val="Calibri"/>
        <family val="2"/>
      </rPr>
      <t>≤</t>
    </r>
    <r>
      <rPr>
        <sz val="11"/>
        <color theme="1"/>
        <rFont val="Calibri"/>
        <family val="2"/>
        <scheme val="minor"/>
      </rPr>
      <t xml:space="preserve"> 3)</t>
    </r>
  </si>
  <si>
    <t>Concrete framed</t>
  </si>
  <si>
    <t>Below Grade</t>
  </si>
  <si>
    <t>4-6 months</t>
  </si>
  <si>
    <t>3-5 months delay</t>
  </si>
  <si>
    <t>21-40% over budget</t>
  </si>
  <si>
    <t>Significantly reduced from original plan</t>
  </si>
  <si>
    <t xml:space="preserve">Step 3 </t>
  </si>
  <si>
    <t>Moderate carbon (GHGI 4-6)</t>
  </si>
  <si>
    <t>One level below grade</t>
  </si>
  <si>
    <t>7-12 months</t>
  </si>
  <si>
    <t>6-11 months delay</t>
  </si>
  <si>
    <t>41-60% over budget</t>
  </si>
  <si>
    <t>Step 2</t>
  </si>
  <si>
    <r>
      <rPr>
        <sz val="11"/>
        <color theme="1"/>
        <rFont val="Arial"/>
        <family val="2"/>
      </rPr>
      <t>&gt;</t>
    </r>
    <r>
      <rPr>
        <sz val="11"/>
        <color theme="1"/>
        <rFont val="Calibri"/>
        <family val="2"/>
        <scheme val="minor"/>
      </rPr>
      <t>12 months</t>
    </r>
  </si>
  <si>
    <t>≥ 12 months delay</t>
  </si>
  <si>
    <t>≥ 61% over budget</t>
  </si>
  <si>
    <t>Basis of Cost per Sq Ft</t>
  </si>
  <si>
    <t xml:space="preserve">Equity/Financing </t>
  </si>
  <si>
    <t>Reviewer Results</t>
  </si>
  <si>
    <t>Amortization</t>
  </si>
  <si>
    <t>Risk</t>
  </si>
  <si>
    <t>Pass</t>
  </si>
  <si>
    <t>Likeihood</t>
  </si>
  <si>
    <t>Consquence</t>
  </si>
  <si>
    <t>Not yet applied</t>
  </si>
  <si>
    <t>Fail</t>
  </si>
  <si>
    <t>35-yr</t>
  </si>
  <si>
    <t>Self-estimate</t>
  </si>
  <si>
    <t>Incomplete - Fail</t>
  </si>
  <si>
    <t>50-yr (CMHC)</t>
  </si>
  <si>
    <t>Rare (1)</t>
  </si>
  <si>
    <t>Insignificant (1)</t>
  </si>
  <si>
    <t>Confirmed/Supported</t>
  </si>
  <si>
    <t>Pending (see comment)</t>
  </si>
  <si>
    <t>Unlikely (2)</t>
  </si>
  <si>
    <t>Minor (2)</t>
  </si>
  <si>
    <t>Quantity Surveyor</t>
  </si>
  <si>
    <t>Received</t>
  </si>
  <si>
    <t>Possible (3)</t>
  </si>
  <si>
    <t>Significant (3)</t>
  </si>
  <si>
    <t>General Contractor</t>
  </si>
  <si>
    <t>Likely (4)</t>
  </si>
  <si>
    <t>Major (4)</t>
  </si>
  <si>
    <t>Almost Certain (5)</t>
  </si>
  <si>
    <t>Catastrophic (5)</t>
  </si>
  <si>
    <r>
      <rPr>
        <sz val="11"/>
        <color theme="1"/>
        <rFont val="Calibri"/>
        <family val="2"/>
      </rPr>
      <t>≥</t>
    </r>
    <r>
      <rPr>
        <sz val="11"/>
        <color theme="1"/>
        <rFont val="Calibri"/>
        <family val="2"/>
        <scheme val="minor"/>
      </rPr>
      <t>15</t>
    </r>
  </si>
  <si>
    <t>Building Grade (soil removal)</t>
  </si>
  <si>
    <t>Tenant relocation</t>
  </si>
  <si>
    <t xml:space="preserve">Construction Contract 1 </t>
  </si>
  <si>
    <t>Construction Manager (incl. gen'l conditions)</t>
  </si>
  <si>
    <t>Construction Contract 2 (site work)</t>
  </si>
  <si>
    <t>Geographic Risks</t>
  </si>
  <si>
    <t>TOTAL COST</t>
  </si>
  <si>
    <t>CMHC Seed Funding Grant</t>
  </si>
  <si>
    <t>Updated:</t>
  </si>
  <si>
    <t>Printed:</t>
  </si>
  <si>
    <t>Total Borrowing Cost</t>
  </si>
  <si>
    <t>Total Contingency</t>
  </si>
  <si>
    <t>Perc Tests (septic)</t>
  </si>
  <si>
    <t>Well and pump testing (water)</t>
  </si>
  <si>
    <t>LOCAL FEES</t>
  </si>
  <si>
    <t>Community Sewer Connection Fees</t>
  </si>
  <si>
    <t>Community Water Connection Fees</t>
  </si>
  <si>
    <t>OCP/Rezoning Application Fees</t>
  </si>
  <si>
    <t>Subdivision Application Fees</t>
  </si>
  <si>
    <t>OCP/Rezoning Cost Recovery</t>
  </si>
  <si>
    <t>Total Local Fees</t>
  </si>
  <si>
    <t>Energy Model</t>
  </si>
  <si>
    <t>Civil Water System</t>
  </si>
  <si>
    <t>Construction Contract 4 (other, specify)</t>
  </si>
  <si>
    <t>Construction Contract 3 (other, specify)</t>
  </si>
  <si>
    <t>Construction Costs (other, specify)</t>
  </si>
  <si>
    <t>Islands Trust fee waiver</t>
  </si>
  <si>
    <t>BCH Grants</t>
  </si>
  <si>
    <t>Other (specify)</t>
  </si>
  <si>
    <t xml:space="preserve">Land Equity </t>
  </si>
  <si>
    <t>1-bed</t>
  </si>
  <si>
    <t>2-bed</t>
  </si>
  <si>
    <t>3-bed</t>
  </si>
  <si>
    <t>4+ bed</t>
  </si>
  <si>
    <t>UNIT MIX, RENTS &amp; AFFORDABILITY</t>
  </si>
  <si>
    <t xml:space="preserve"> Rent</t>
  </si>
  <si>
    <t>Total/Average</t>
  </si>
  <si>
    <t>Unit type</t>
  </si>
  <si>
    <t># units</t>
  </si>
  <si>
    <t>sq.ft.</t>
  </si>
  <si>
    <t>Residential liveable</t>
  </si>
  <si>
    <t>Circulation</t>
  </si>
  <si>
    <t>programming</t>
  </si>
  <si>
    <t>Service rooms</t>
  </si>
  <si>
    <t>service rooms</t>
  </si>
  <si>
    <t>Commercial lease</t>
  </si>
  <si>
    <t>total (other)</t>
  </si>
  <si>
    <t>BUILDING SIZE</t>
  </si>
  <si>
    <t>Construction/sq.ft.</t>
  </si>
  <si>
    <t>OTHER REVENUE</t>
  </si>
  <si>
    <t>Commercial</t>
  </si>
  <si>
    <t>Laundry</t>
  </si>
  <si>
    <t>Monthy</t>
  </si>
  <si>
    <t>% residential</t>
  </si>
  <si>
    <t>Take-out interest rate</t>
  </si>
  <si>
    <t>Construction interest rate</t>
  </si>
  <si>
    <t>Pre-development time (mos.)</t>
  </si>
  <si>
    <t>Construction time (mos.)</t>
  </si>
  <si>
    <t>VACANCY</t>
  </si>
  <si>
    <t xml:space="preserve">Residential </t>
  </si>
  <si>
    <t>OPERATING ASSUMPTIONS:</t>
  </si>
  <si>
    <t>BUILDING &amp; CONSTRUCTION ASSUMPTIONS:</t>
  </si>
  <si>
    <t xml:space="preserve">Debt Service </t>
  </si>
  <si>
    <t>Mortgage amount</t>
  </si>
  <si>
    <t>Amortization (years)</t>
  </si>
  <si>
    <t>Interest rate</t>
  </si>
  <si>
    <t>Annual Principle &amp; Interest (P&amp;I)</t>
  </si>
  <si>
    <t>Debt Service Coverage (DSC)</t>
  </si>
  <si>
    <t>Net cash flow before reserves</t>
  </si>
  <si>
    <t>Net cash flow after reserves</t>
  </si>
  <si>
    <t>.</t>
  </si>
  <si>
    <t>Tenant rent revenue</t>
  </si>
  <si>
    <t>OPERATING BUDGET</t>
  </si>
  <si>
    <t>less residential vacancy</t>
  </si>
  <si>
    <t>less other vacancy</t>
  </si>
  <si>
    <t>Effective Gross Income</t>
  </si>
  <si>
    <t>Cablevision</t>
  </si>
  <si>
    <t>Insurance Premiums</t>
  </si>
  <si>
    <t>Waste Removal</t>
  </si>
  <si>
    <t>Property Taxes</t>
  </si>
  <si>
    <t>Hydro</t>
  </si>
  <si>
    <t>Heating Fuel (if not hydro)</t>
  </si>
  <si>
    <t>Water</t>
  </si>
  <si>
    <t>Septic &amp; Sewer</t>
  </si>
  <si>
    <t>Building Staff Salaries &amp; Benefits</t>
  </si>
  <si>
    <t>Total Building Expenses</t>
  </si>
  <si>
    <t>Annual</t>
  </si>
  <si>
    <t>Administration Charge</t>
  </si>
  <si>
    <t>Internet</t>
  </si>
  <si>
    <t>Telephone</t>
  </si>
  <si>
    <t>Memberships &amp; Dues</t>
  </si>
  <si>
    <t>General Administration</t>
  </si>
  <si>
    <t>Audit</t>
  </si>
  <si>
    <t>Total Administrative Expenses</t>
  </si>
  <si>
    <t>Maintenance Labour and Benefits</t>
  </si>
  <si>
    <t>Exterior Building Maintenance</t>
  </si>
  <si>
    <t>Grounds Maintenance</t>
  </si>
  <si>
    <t>Interior Building Maintenance</t>
  </si>
  <si>
    <t>Janitorial/Cleaning Supplies</t>
  </si>
  <si>
    <t>Pest Control</t>
  </si>
  <si>
    <t>Snow Removal/Salting</t>
  </si>
  <si>
    <t>Service Contracts</t>
  </si>
  <si>
    <t>Total Maintenance Expenses</t>
  </si>
  <si>
    <t>NET OPERATING INCOME</t>
  </si>
  <si>
    <t>less Replacement Reserves</t>
  </si>
  <si>
    <t xml:space="preserve">STEP 1. </t>
  </si>
  <si>
    <t>per unit/mo.</t>
  </si>
  <si>
    <t>Scenario 2 PROPOSED</t>
  </si>
  <si>
    <t>Society Name</t>
  </si>
  <si>
    <t>Society Address</t>
  </si>
  <si>
    <t>Site Address</t>
  </si>
  <si>
    <t xml:space="preserve"> CAPITAL BUDGET       </t>
  </si>
  <si>
    <t>TOTAL EQUITY</t>
  </si>
  <si>
    <t>MORTGAGE REQUIRED</t>
  </si>
  <si>
    <t>Site Size (ac.)</t>
  </si>
  <si>
    <t>Other revenue</t>
  </si>
  <si>
    <t>less vacancy</t>
  </si>
  <si>
    <t>TOTAL Revenue</t>
  </si>
  <si>
    <t>CONSTRUCTION COST, FINANCING &amp; TIMELINE ASSUMPTIONS</t>
  </si>
  <si>
    <t>Amortization period (yrs.)</t>
  </si>
  <si>
    <t>FINANCING</t>
  </si>
  <si>
    <t xml:space="preserve">STEP 4a. </t>
  </si>
  <si>
    <t xml:space="preserve">STEP 4b. </t>
  </si>
  <si>
    <t>Extended Amortization may be possible:</t>
  </si>
  <si>
    <t>%</t>
  </si>
  <si>
    <t>Other (specify if shortfall)</t>
  </si>
  <si>
    <t>All households</t>
  </si>
  <si>
    <t>1-person household</t>
  </si>
  <si>
    <t>Households</t>
  </si>
  <si>
    <t>All SSI</t>
  </si>
  <si>
    <t>All SGI</t>
  </si>
  <si>
    <t>All CRD</t>
  </si>
  <si>
    <t>% construction</t>
  </si>
  <si>
    <t>per/u.</t>
  </si>
  <si>
    <t>per/sq ft</t>
  </si>
  <si>
    <t>Well drilling</t>
  </si>
  <si>
    <t>Business Plan/Feasibility Study</t>
  </si>
  <si>
    <t>NOI before debt service</t>
  </si>
  <si>
    <t>Development Consultant Fees</t>
  </si>
  <si>
    <t>2+ person household</t>
  </si>
  <si>
    <r>
      <t>use </t>
    </r>
    <r>
      <rPr>
        <b/>
        <sz val="10"/>
        <color rgb="FF1E1E1E"/>
        <rFont val="Segoe UI"/>
        <family val="2"/>
      </rPr>
      <t>=IF(A3,A2/A3,0)</t>
    </r>
    <r>
      <rPr>
        <sz val="10"/>
        <color rgb="FF1E1E1E"/>
        <rFont val="Segoe UI"/>
        <family val="2"/>
      </rPr>
      <t> to return 0 </t>
    </r>
  </si>
  <si>
    <t>PROPOSED per unit/mo.</t>
  </si>
  <si>
    <t xml:space="preserve"> PROPOSED</t>
  </si>
  <si>
    <t>Check PROPOSED Feasibility - if Debt Service Coverage (DSC) below is &lt; 1.10, projects needs one or more of the following: higher operating income, lower capital costs, higher equity and/or lower financing costs (lower interest rate and/or extended amortization period.</t>
  </si>
  <si>
    <t>LOW</t>
  </si>
  <si>
    <t>HIGH</t>
  </si>
  <si>
    <t xml:space="preserve"> LOW</t>
  </si>
  <si>
    <t>PROPOSED</t>
  </si>
  <si>
    <t xml:space="preserve"> HIGH</t>
  </si>
  <si>
    <t>Replacement Reserves</t>
  </si>
  <si>
    <t>PID</t>
  </si>
  <si>
    <t>Hydrogeologist</t>
  </si>
  <si>
    <t>LOW &amp; HIGH estimates can be left blank, or used to help you think about ranges of costs &amp; how they could impact feasibility.</t>
  </si>
  <si>
    <t>LOW &amp; HIGH estimates can be left blank, or used to help you think about ranges of costs &amp; how they  could impact feasibility.</t>
  </si>
  <si>
    <t>CRD RHP: Pre-Development Funding FINANCIAL FEASIBILITY TOOL</t>
  </si>
  <si>
    <t>Total/mo.</t>
  </si>
  <si>
    <t>$/mo.</t>
  </si>
  <si>
    <t>Programming space</t>
  </si>
  <si>
    <t>Effective Gross Income (EGI)</t>
  </si>
  <si>
    <t>Building Permit &amp; Addressing</t>
  </si>
  <si>
    <t>Architect Fees</t>
  </si>
  <si>
    <t>Architect Disbursements</t>
  </si>
  <si>
    <t>Structural Engineer</t>
  </si>
  <si>
    <t>Electrical Engineer</t>
  </si>
  <si>
    <t>Mechanical Engineer</t>
  </si>
  <si>
    <t>Landscape Design</t>
  </si>
  <si>
    <t>Civil Engineer</t>
  </si>
  <si>
    <t xml:space="preserve">Misc. Design Consultant </t>
  </si>
  <si>
    <t>Geotechnical Engineer</t>
  </si>
  <si>
    <t>BCH Direct Delivery</t>
  </si>
  <si>
    <t>Property Taxes pre-IAD</t>
  </si>
  <si>
    <t>Utilities pre-IAD</t>
  </si>
  <si>
    <t>Society Organization Costs</t>
  </si>
  <si>
    <t>Interest pre-IAD</t>
  </si>
  <si>
    <t>Common Laundry/Kitchen</t>
  </si>
  <si>
    <t>2020 CENSUS MEDIAN INCOME DATA:</t>
  </si>
  <si>
    <t>Architect Sub-Consultant</t>
  </si>
  <si>
    <t>NON-PROFIT APPLICANT &amp; SITE:</t>
  </si>
  <si>
    <t xml:space="preserve">CAPITAL BUDGET       </t>
  </si>
  <si>
    <t xml:space="preserve">STEP 3. </t>
  </si>
  <si>
    <t>Market Rent</t>
  </si>
  <si>
    <t>Affordable Rent</t>
  </si>
  <si>
    <t>Market Unit  sq.ft.</t>
  </si>
  <si>
    <t>Affordable  Unit  sq.ft.</t>
  </si>
  <si>
    <t>Average Rents</t>
  </si>
  <si>
    <t>Laundry, parking</t>
  </si>
  <si>
    <t>ANNUAL OPERATING BUDGET:</t>
  </si>
  <si>
    <t>Annual Revenue:</t>
  </si>
  <si>
    <t>Annual Operating Expenses:</t>
  </si>
  <si>
    <t>Net before reserves</t>
  </si>
  <si>
    <t xml:space="preserve">Net Operating Income </t>
  </si>
  <si>
    <t>EQUITY</t>
  </si>
  <si>
    <t>Property Transfer Tax</t>
  </si>
  <si>
    <t>UNIT MIX-average ALL units</t>
  </si>
  <si>
    <t>TOTAL Operating Expenses</t>
  </si>
  <si>
    <t xml:space="preserve">STEP 2. </t>
  </si>
  <si>
    <t>Total Equity</t>
  </si>
  <si>
    <t>Water License Application Fees</t>
  </si>
  <si>
    <t>CRD PDF (forgivable portion)</t>
  </si>
  <si>
    <t>CMHC or other Federal Grants</t>
  </si>
  <si>
    <t>Society Cash Equity &amp; Fundraising</t>
  </si>
  <si>
    <t>Market Unit type</t>
  </si>
  <si>
    <t>Deep Subsidy             Unit type</t>
  </si>
  <si>
    <t>Affordable Unit type</t>
  </si>
  <si>
    <t>Rent</t>
  </si>
  <si>
    <t xml:space="preserve"> Income   @30%</t>
  </si>
  <si>
    <t>#  units</t>
  </si>
  <si>
    <t xml:space="preserve"> Income    @30%</t>
  </si>
  <si>
    <t>Deep Subsidy Unit  sq.ft.</t>
  </si>
  <si>
    <t>Deep Subsidy Rent</t>
  </si>
  <si>
    <t>TOTAL/AVERAGE    ALL UNITS</t>
  </si>
  <si>
    <t>TOTAL RENT</t>
  </si>
  <si>
    <t>Contingency/sq.ft.</t>
  </si>
  <si>
    <t xml:space="preserve"> NOTE: $/sq.ft. calculated automatically from costs inputted in 3. Capital</t>
  </si>
  <si>
    <t>If DSC &lt;1.10, revisit worksheets 1-3 for possible revisions as described in STEP 4a. above.  If none are  obvious or reasonable, increase "Other (specify if shortfall)" equity in worksheet 3 until DSC = 1.10 to calculate funding shortfall.</t>
  </si>
  <si>
    <t xml:space="preserve">Total Contingency (typically </t>
  </si>
  <si>
    <r>
      <rPr>
        <u/>
        <sz val="11"/>
        <color theme="1"/>
        <rFont val="Calibri"/>
        <family val="2"/>
        <scheme val="minor"/>
      </rPr>
      <t>Note</t>
    </r>
    <r>
      <rPr>
        <sz val="11"/>
        <color theme="1"/>
        <rFont val="Calibri"/>
        <family val="2"/>
        <scheme val="minor"/>
      </rPr>
      <t>: contingency is typically ~15-20%+ of construction costs at this stage of planning.</t>
    </r>
  </si>
  <si>
    <t>Renter SSI*</t>
  </si>
  <si>
    <t>Renter SGI*</t>
  </si>
  <si>
    <t>Renter CRD*</t>
  </si>
  <si>
    <t xml:space="preserve"> "Income@30%" means the income that would be required for this rent to be affordable, assuming affordablity is based on 30% of the household's income.</t>
  </si>
  <si>
    <r>
      <t>use </t>
    </r>
    <r>
      <rPr>
        <b/>
        <sz val="11"/>
        <color rgb="FF1E1E1E"/>
        <rFont val="Segoe UI"/>
        <family val="2"/>
      </rPr>
      <t>=IF(A3,A2/A3,0)</t>
    </r>
    <r>
      <rPr>
        <sz val="11"/>
        <color rgb="FF1E1E1E"/>
        <rFont val="Segoe UI"/>
        <family val="2"/>
      </rPr>
      <t> to return 0 </t>
    </r>
  </si>
  <si>
    <t>OTHER CONSULTANTS</t>
  </si>
  <si>
    <t>input number only</t>
  </si>
  <si>
    <r>
      <t xml:space="preserve">* estimated 2024 income for all </t>
    </r>
    <r>
      <rPr>
        <u/>
        <sz val="11"/>
        <rFont val="Calibri"/>
        <family val="2"/>
        <scheme val="minor"/>
      </rPr>
      <t>renter</t>
    </r>
    <r>
      <rPr>
        <sz val="11"/>
        <rFont val="Calibri"/>
        <family val="2"/>
        <scheme val="minor"/>
      </rPr>
      <t xml:space="preserve"> households</t>
    </r>
  </si>
  <si>
    <r>
      <t xml:space="preserve">PROJECT ASSUMPTIONS - </t>
    </r>
    <r>
      <rPr>
        <b/>
        <u/>
        <sz val="13"/>
        <rFont val="Calibri"/>
        <family val="2"/>
        <scheme val="minor"/>
      </rPr>
      <t>INPUT PROJECT INFORMATION IN BLUE CELLS</t>
    </r>
  </si>
  <si>
    <t>Input project information &amp; assumptions</t>
  </si>
  <si>
    <t>Unit Size  Sq.ft./unit</t>
  </si>
  <si>
    <t>Input operating expense estimates.  PROPOSED Scenario 2 will be used for feasibility.</t>
  </si>
  <si>
    <t>INFORMATION IN WHITE CELLS WILL AUTO-POPULATE (not for input)</t>
  </si>
  <si>
    <r>
      <t xml:space="preserve">OPERATING BUDGET  - </t>
    </r>
    <r>
      <rPr>
        <b/>
        <u/>
        <sz val="13"/>
        <color theme="1"/>
        <rFont val="Calibri"/>
        <family val="2"/>
        <scheme val="minor"/>
      </rPr>
      <t>INPUT PROJECT INFORMATION IN BLUE CELLS</t>
    </r>
  </si>
  <si>
    <t>Average rents, other revenue and vacancy rates will auto populate from the information input in the 1. Assumptions sheet.</t>
  </si>
  <si>
    <t>CAPITAL BUDGET TEMPLATE  - INPUT PROJECT INFORMATION IN BLUE CELLS</t>
  </si>
  <si>
    <t>Input capital cost estimates.  PROPOSED Scenario 2 will be used for feasibility.</t>
  </si>
  <si>
    <t># units /building total sq.ft.</t>
  </si>
  <si>
    <t>INSTRUCTIONS for USE</t>
  </si>
  <si>
    <t>Introduction</t>
  </si>
  <si>
    <t>4. Feasibility summary - summary of all data to demonstrate preliminary financial feasibility (or shortfall).</t>
  </si>
  <si>
    <t>Instruction for each Worksheet</t>
  </si>
  <si>
    <t>REQUIRED data in DARK blue shaded cells - this will be used for automatic calculations &amp; Feasibility Summary.</t>
  </si>
  <si>
    <t>OPTIONAL data in LIGHT blue shaded cells - this can be left blank, or used to help you think about cost ranges.</t>
  </si>
  <si>
    <t>PLEASE read all instructions before beginning STEPS 1-4b.</t>
  </si>
  <si>
    <t>1. Assumptions</t>
  </si>
  <si>
    <r>
      <rPr>
        <b/>
        <u/>
        <sz val="11"/>
        <color theme="1"/>
        <rFont val="Calibri"/>
        <family val="2"/>
        <scheme val="minor"/>
      </rPr>
      <t>STEP 1.</t>
    </r>
    <r>
      <rPr>
        <sz val="11"/>
        <color theme="1"/>
        <rFont val="Calibri"/>
        <family val="2"/>
        <scheme val="minor"/>
      </rPr>
      <t xml:space="preserve"> Enter information &amp; assumptions on planned unit mix and rents, other project revenue, unit and building size estimates, and financing assumptions (interest rates, amortization period for long-term/takeout mortgage). </t>
    </r>
  </si>
  <si>
    <t>Rent levels inputted will automatically calculate household incomes required for affordability, to see how proposed rents fit  within your community's median household incomes.  Much of this information will feed automatically into other worksheets, and can not be changed anywhere but in this '1. Assumptions' worksheet.</t>
  </si>
  <si>
    <t>2. Operations</t>
  </si>
  <si>
    <r>
      <rPr>
        <b/>
        <u/>
        <sz val="11"/>
        <color theme="1"/>
        <rFont val="Calibri"/>
        <family val="2"/>
        <scheme val="minor"/>
      </rPr>
      <t>STEP 2.</t>
    </r>
    <r>
      <rPr>
        <sz val="11"/>
        <color theme="1"/>
        <rFont val="Calibri"/>
        <family val="2"/>
        <scheme val="minor"/>
      </rPr>
      <t xml:space="preserve"> </t>
    </r>
    <r>
      <rPr>
        <b/>
        <sz val="11"/>
        <color theme="1"/>
        <rFont val="Calibri"/>
        <family val="2"/>
        <scheme val="minor"/>
      </rPr>
      <t>Enter preliminary estimates of operating costs.</t>
    </r>
    <r>
      <rPr>
        <sz val="11"/>
        <color theme="1"/>
        <rFont val="Calibri"/>
        <family val="2"/>
        <scheme val="minor"/>
      </rPr>
      <t xml:space="preserve">  All costs may not apply, but are listed to help ensure nothing is missed.</t>
    </r>
  </si>
  <si>
    <t>Income information at the top of the worksheet is repeated from data entered on the '1. Assumptions' worksheet.  This is shown again here for ease of reference only, and can not be changed on this worksheet.  Per unit/month costs are automatically calculated for comparison to other projects you may operate or other benchmarks you may have.</t>
  </si>
  <si>
    <t>The net income is automatically calculated, and used to estimate the amount of long-term mortgage that the project might be able to support.  This estimated mortgage will then be used to estimate the amount of equity and/or grants that might be required to make the project feasible.</t>
  </si>
  <si>
    <t>3. Capital</t>
  </si>
  <si>
    <t>4. Feasibility Summary</t>
  </si>
  <si>
    <t>This worksheet summarizes all information input elsewhere to help assess if the project would be feasible under these assumptions.  In order to be feasible, a project needs to support itself operationally based on rental rates that are affordable in the community.  It needs to cover all operating costs, a replacement reserve and the mortgage.  Also, it needs to have a cushion after these costs as a tool to manage risk in the event there are vacancies, unexpected operating cost increases, interest rate increases at renewal(s) or otherwise lower net income than originally forecasted.</t>
  </si>
  <si>
    <t>This cushion is referred to as 'Debt Service Coverage' (DSC), and is calculated as the number of times the net operating income can 'cover' the mortgage payment.  For example a DSC of 1.10 'covers' the mortgage 1.1 times, meaning there is a 10% cushion (1.15 is a 15% cushion, 1.0 means 0% cushion).  For preliminary feasibility purposes for CRD RHP Project Development Funding, a minimum DSC of 1.10 is required.</t>
  </si>
  <si>
    <r>
      <rPr>
        <b/>
        <u/>
        <sz val="11"/>
        <color theme="1"/>
        <rFont val="Calibri"/>
        <family val="2"/>
        <scheme val="minor"/>
      </rPr>
      <t>STEP 4a.</t>
    </r>
    <r>
      <rPr>
        <b/>
        <sz val="11"/>
        <color theme="1"/>
        <rFont val="Calibri"/>
        <family val="2"/>
        <scheme val="minor"/>
      </rPr>
      <t xml:space="preserve"> Check the DSC at the bottom of the worksheet</t>
    </r>
    <r>
      <rPr>
        <sz val="11"/>
        <color theme="1"/>
        <rFont val="Calibri"/>
        <family val="2"/>
        <scheme val="minor"/>
      </rPr>
      <t>.  If DSC is &lt; 1.10, the projects needs one or more of the following: higher net operating income, lower capital costs, higher equity and/or lower financing costs (lower interest rate and/or extended amortization period).  Most amortization periods are 35 years, but under some limited circumstance where there is senior government support (BC Housing or CMHC), this can be raised to 40 years (or sometimes even as much as 50 years) to reduce mortgage payments; this should be considered only if all other efforts to reduce cost have been exhausted.</t>
    </r>
  </si>
  <si>
    <r>
      <rPr>
        <b/>
        <u/>
        <sz val="11"/>
        <color theme="1"/>
        <rFont val="Calibri"/>
        <family val="2"/>
        <scheme val="minor"/>
      </rPr>
      <t>STEP 4b.</t>
    </r>
    <r>
      <rPr>
        <b/>
        <sz val="11"/>
        <color theme="1"/>
        <rFont val="Calibri"/>
        <family val="2"/>
        <scheme val="minor"/>
      </rPr>
      <t xml:space="preserve"> If the  DSC is &lt; 1.10, revisit worksheets 1-3 for any possible revisions.</t>
    </r>
    <r>
      <rPr>
        <sz val="11"/>
        <color theme="1"/>
        <rFont val="Calibri"/>
        <family val="2"/>
        <scheme val="minor"/>
      </rPr>
      <t xml:space="preserve">  If none are obvious or reasonable (and supportable), increase "Other (specify shortfall)" equity in worksheet 3 until DSC = 1.10; this is the estimated funding shortfall.  This may give a fundraising target, but alternatively if this target is not reasonable or deemed to be achievable, it may indicate that the project is not likely to be feasible as proposed.</t>
    </r>
  </si>
  <si>
    <t>Table of Contents: Financial Feasibility Tool Worksheets (tabs)</t>
  </si>
  <si>
    <r>
      <t xml:space="preserve">1. Assumptions - high level key information on preliminary project plans that most impact financial feasibility </t>
    </r>
    <r>
      <rPr>
        <b/>
        <sz val="11"/>
        <rFont val="Calibri"/>
        <family val="2"/>
        <scheme val="minor"/>
      </rPr>
      <t>for input</t>
    </r>
    <r>
      <rPr>
        <sz val="11"/>
        <rFont val="Calibri"/>
        <family val="2"/>
        <scheme val="minor"/>
      </rPr>
      <t>.</t>
    </r>
  </si>
  <si>
    <r>
      <t xml:space="preserve">2. Operations  - preliminary operating  budget </t>
    </r>
    <r>
      <rPr>
        <b/>
        <sz val="12"/>
        <rFont val="Calibri"/>
        <family val="2"/>
        <scheme val="minor"/>
      </rPr>
      <t>for input</t>
    </r>
    <r>
      <rPr>
        <sz val="11"/>
        <rFont val="Calibri"/>
        <family val="2"/>
        <scheme val="minor"/>
      </rPr>
      <t>.</t>
    </r>
  </si>
  <si>
    <r>
      <t xml:space="preserve">3. Capital budget - detailed preliminary cost estimates </t>
    </r>
    <r>
      <rPr>
        <b/>
        <sz val="11"/>
        <rFont val="Calibri"/>
        <family val="2"/>
        <scheme val="minor"/>
      </rPr>
      <t>for input</t>
    </r>
    <r>
      <rPr>
        <sz val="11"/>
        <rFont val="Calibri"/>
        <family val="2"/>
        <scheme val="minor"/>
      </rPr>
      <t>, with 3 options to assist applicants evaluate cost implications.</t>
    </r>
  </si>
  <si>
    <r>
      <rPr>
        <b/>
        <sz val="11"/>
        <rFont val="Calibri"/>
        <family val="2"/>
        <scheme val="minor"/>
      </rPr>
      <t>Also enter an estimate of the amount (and sources) of equity</t>
    </r>
    <r>
      <rPr>
        <sz val="11"/>
        <rFont val="Calibri"/>
        <family val="2"/>
        <scheme val="minor"/>
      </rPr>
      <t xml:space="preserve"> the Society expects to bring to the project is also entered, to allow for the automatic calculation of the amount of mortgage that would then be required to cover all capital costs.  </t>
    </r>
  </si>
  <si>
    <r>
      <rPr>
        <b/>
        <u/>
        <sz val="11"/>
        <color theme="1"/>
        <rFont val="Calibri"/>
        <family val="2"/>
        <scheme val="minor"/>
      </rPr>
      <t>STEP 3.</t>
    </r>
    <r>
      <rPr>
        <b/>
        <sz val="11"/>
        <color theme="1"/>
        <rFont val="Calibri"/>
        <family val="2"/>
        <scheme val="minor"/>
      </rPr>
      <t xml:space="preserve"> Enter preliminary estimates of capital costs.</t>
    </r>
    <r>
      <rPr>
        <sz val="11"/>
        <color theme="1"/>
        <rFont val="Calibri"/>
        <family val="2"/>
        <scheme val="minor"/>
      </rPr>
      <t xml:space="preserve">  All costs may not apply, but are listed to help ensure nothing is missed.  It is recognized that it is very difficult to accurately estimate construction cost details in the very preliminary planning phases of a project.  Nevertheless, this is one of the most important and impactful aspects of project planning, so consider each line item carefully and make the best estimate possible.  Please see  'Definitions' for possible sources of this type of cost information; </t>
    </r>
    <r>
      <rPr>
        <sz val="11"/>
        <rFont val="Calibri"/>
        <family val="2"/>
        <scheme val="minor"/>
      </rPr>
      <t>this list is not exhaustive and represents simply some possible sources.</t>
    </r>
  </si>
  <si>
    <t xml:space="preserve">This financial feasibility tool is designed to help proponents of multi-unit affordable housing projects chart the project's development path with cost estimates for each phase of the project.  It will be used by CRD staff to assess the project's viability in considering the award of pre-development funding. It can also be used by proponents as a "readiness tool" to assist with compiling information that will be required by senior government funding programs.  It is understood and expected that not all costs are known at the preliminary stage of project planning, and there are some limited benchmarks provided in the spreadsheet to support answering some of the unknowns.  </t>
  </si>
  <si>
    <t>DEVELOPMENT PHASE</t>
  </si>
  <si>
    <t>Design Stage &amp; BCH Funding Benchmark</t>
  </si>
  <si>
    <t xml:space="preserve">Concept pre-Design (PDF)      </t>
  </si>
  <si>
    <t>Schematic Design (PDF)</t>
  </si>
  <si>
    <t>Design Development (PPA)</t>
  </si>
  <si>
    <t>Working Drawings (PPA)</t>
  </si>
  <si>
    <t>FPA</t>
  </si>
  <si>
    <t>IAD</t>
  </si>
  <si>
    <t>Building Permit &amp; addressing</t>
  </si>
  <si>
    <t>Hydro Design &amp; Connection Fees</t>
  </si>
  <si>
    <t>Architect  Fees</t>
  </si>
  <si>
    <t>Architect  Disbursements</t>
  </si>
  <si>
    <t xml:space="preserve">                                                                                                                                                                                                      </t>
  </si>
  <si>
    <t>12625</t>
  </si>
  <si>
    <t>Tenant Relocation Costs</t>
  </si>
  <si>
    <t>Common Laundry/kitchen</t>
  </si>
  <si>
    <t xml:space="preserve">Total Contingency </t>
  </si>
  <si>
    <t xml:space="preserve">1. PLANNING </t>
  </si>
  <si>
    <t>2. PRE-DEVELOPMENT</t>
  </si>
  <si>
    <t>4. RENT-UP</t>
  </si>
  <si>
    <t>TOTAL</t>
  </si>
  <si>
    <t>Construction mgr.(incl. gen'l conditions)</t>
  </si>
  <si>
    <t>3. CONSTR.</t>
  </si>
  <si>
    <t>5. Timing &amp; Cash Flow Forecast- OPTIONAL WORKSHEET</t>
  </si>
  <si>
    <t>TIMING AND SEQUENCE of PROJECT ACTIVITIES &amp; CASH FLOW FORECAST</t>
  </si>
  <si>
    <r>
      <rPr>
        <b/>
        <sz val="11"/>
        <rFont val="Calibri"/>
        <family val="2"/>
        <scheme val="minor"/>
      </rPr>
      <t>TIMING</t>
    </r>
    <r>
      <rPr>
        <sz val="11"/>
        <rFont val="Calibri"/>
        <family val="2"/>
        <scheme val="minor"/>
      </rPr>
      <t xml:space="preserve"> is presented in a Gantt-style chart designed to allow an applicant to estimate when they might expect the various costs for development activities and tasks identified in the detailed Capital Budget to take place.  Columns represent typical design stages with BCH funding milestones noted.  This can produce a Cash Flow Forecast, to allow applicants to start thinking about how to match the timing of costs with grants/equity/financing needs to help minimize the risk of any cash flow shortfalls during project development.</t>
    </r>
  </si>
  <si>
    <t>ACTIVITIES &amp; CAPITAL COSTS:</t>
  </si>
  <si>
    <t>PROJECT FEASIBILITY SUMMARY - NOT FOR INPUT  - auto-populates from inputs on Sheets 1-3.</t>
  </si>
  <si>
    <t>WHITE cells will auto-populate and are not for input.</t>
  </si>
  <si>
    <t>Timing Worksheet is provided as a planning tool and is not required or evaluated as part of the CRD PDF funding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</si>
</sst>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44" formatCode="_-&quot;$&quot;* #,##0.00_-;\-&quot;$&quot;* #,##0.00_-;_-&quot;$&quot;* &quot;-&quot;??_-;_-@_-"/>
    <numFmt numFmtId="43" formatCode="_-* #,##0.00_-;\-* #,##0.00_-;_-* &quot;-&quot;??_-;_-@_-"/>
    <numFmt numFmtId="164" formatCode="&quot;$&quot;#,##0"/>
    <numFmt numFmtId="165" formatCode="0.0%"/>
    <numFmt numFmtId="166" formatCode="#,##0.000"/>
    <numFmt numFmtId="167" formatCode="General_)"/>
    <numFmt numFmtId="168" formatCode="d\-mmm\-yyyy"/>
    <numFmt numFmtId="169" formatCode="[$-809]mmm\-yyyy;@"/>
    <numFmt numFmtId="170" formatCode="[$-809]dd\-mmm\-yyyy;@"/>
    <numFmt numFmtId="171" formatCode="mmm\-yyyy"/>
    <numFmt numFmtId="172" formatCode="_(&quot;$&quot;* #,##0.00_);_(&quot;$&quot;* \(#,##0.00\);_(&quot;$&quot;* &quot;-&quot;??_);_(@_)"/>
  </numFmts>
  <fonts count="46">
    <font>
      <sz val="11"/>
      <color theme="1"/>
      <name val="Calibri"/>
      <family val="2"/>
      <scheme val="minor"/>
    </font>
    <font>
      <sz val="11"/>
      <color theme="1"/>
      <name val="Calibri"/>
      <family val="2"/>
      <scheme val="minor"/>
    </font>
    <font>
      <b/>
      <sz val="11"/>
      <color theme="1"/>
      <name val="Calibri"/>
      <family val="2"/>
      <scheme val="minor"/>
    </font>
    <font>
      <b/>
      <sz val="11"/>
      <color theme="0" tint="-0.34998626667073579"/>
      <name val="Calibri"/>
      <family val="2"/>
      <scheme val="minor"/>
    </font>
    <font>
      <sz val="11"/>
      <color theme="1"/>
      <name val="Calibri"/>
      <family val="2"/>
    </font>
    <font>
      <sz val="11"/>
      <color theme="1"/>
      <name val="Arial"/>
      <family val="2"/>
    </font>
    <font>
      <sz val="11"/>
      <name val="Calibri"/>
      <family val="2"/>
      <scheme val="minor"/>
    </font>
    <font>
      <i/>
      <sz val="11"/>
      <name val="Calibri"/>
      <family val="2"/>
      <scheme val="minor"/>
    </font>
    <font>
      <i/>
      <sz val="11"/>
      <color theme="1"/>
      <name val="Calibri"/>
      <family val="2"/>
      <scheme val="minor"/>
    </font>
    <font>
      <u/>
      <sz val="11"/>
      <color theme="1"/>
      <name val="Calibri"/>
      <family val="2"/>
      <scheme val="minor"/>
    </font>
    <font>
      <b/>
      <sz val="11"/>
      <name val="Calibri"/>
      <family val="2"/>
      <scheme val="minor"/>
    </font>
    <font>
      <sz val="10"/>
      <name val="Myriad Pro"/>
      <family val="2"/>
    </font>
    <font>
      <b/>
      <i/>
      <sz val="11"/>
      <name val="Calibri"/>
      <family val="2"/>
      <scheme val="minor"/>
    </font>
    <font>
      <sz val="10"/>
      <name val="Arial"/>
      <family val="2"/>
    </font>
    <font>
      <b/>
      <sz val="10"/>
      <name val="Calibri"/>
      <family val="2"/>
      <scheme val="minor"/>
    </font>
    <font>
      <sz val="10"/>
      <name val="Helv"/>
    </font>
    <font>
      <i/>
      <sz val="3"/>
      <name val="Calibri"/>
      <family val="2"/>
      <scheme val="minor"/>
    </font>
    <font>
      <sz val="7"/>
      <color theme="0"/>
      <name val="Calibri"/>
      <family val="2"/>
      <scheme val="minor"/>
    </font>
    <font>
      <i/>
      <sz val="9"/>
      <color theme="1"/>
      <name val="Calibri"/>
      <family val="2"/>
      <scheme val="minor"/>
    </font>
    <font>
      <strike/>
      <sz val="11"/>
      <name val="Calibri"/>
      <family val="2"/>
      <scheme val="minor"/>
    </font>
    <font>
      <sz val="10"/>
      <color rgb="FF000000"/>
      <name val="Calibri"/>
      <family val="2"/>
    </font>
    <font>
      <b/>
      <sz val="10"/>
      <color rgb="FF000000"/>
      <name val="Calibri"/>
      <family val="2"/>
    </font>
    <font>
      <b/>
      <sz val="11"/>
      <color theme="1"/>
      <name val="Calibri"/>
      <family val="2"/>
    </font>
    <font>
      <sz val="11"/>
      <color rgb="FF000000"/>
      <name val="Calibri"/>
      <family val="2"/>
    </font>
    <font>
      <b/>
      <sz val="11"/>
      <color rgb="FF000000"/>
      <name val="Calibri"/>
      <family val="2"/>
    </font>
    <font>
      <b/>
      <u/>
      <sz val="11"/>
      <color theme="1"/>
      <name val="Calibri"/>
      <family val="2"/>
      <scheme val="minor"/>
    </font>
    <font>
      <sz val="11"/>
      <color rgb="FFFF0000"/>
      <name val="Calibri"/>
      <family val="2"/>
      <scheme val="minor"/>
    </font>
    <font>
      <sz val="10"/>
      <color rgb="FF1E1E1E"/>
      <name val="Segoe UI"/>
      <family val="2"/>
    </font>
    <font>
      <b/>
      <sz val="10"/>
      <color rgb="FF1E1E1E"/>
      <name val="Segoe UI"/>
      <family val="2"/>
    </font>
    <font>
      <i/>
      <sz val="9"/>
      <color rgb="FFFF0000"/>
      <name val="Calibri"/>
      <family val="2"/>
      <scheme val="minor"/>
    </font>
    <font>
      <b/>
      <sz val="11"/>
      <color rgb="FFFF0000"/>
      <name val="Calibri"/>
      <family val="2"/>
      <scheme val="minor"/>
    </font>
    <font>
      <b/>
      <sz val="13"/>
      <color theme="1"/>
      <name val="Calibri"/>
      <family val="2"/>
      <scheme val="minor"/>
    </font>
    <font>
      <b/>
      <sz val="16"/>
      <color theme="1"/>
      <name val="Calibri"/>
      <family val="2"/>
      <scheme val="minor"/>
    </font>
    <font>
      <sz val="11"/>
      <color rgb="FF1E1E1E"/>
      <name val="Segoe UI"/>
      <family val="2"/>
    </font>
    <font>
      <b/>
      <sz val="11"/>
      <color rgb="FF1E1E1E"/>
      <name val="Segoe UI"/>
      <family val="2"/>
    </font>
    <font>
      <u/>
      <sz val="11"/>
      <name val="Calibri"/>
      <family val="2"/>
      <scheme val="minor"/>
    </font>
    <font>
      <b/>
      <sz val="13"/>
      <name val="Calibri"/>
      <family val="2"/>
      <scheme val="minor"/>
    </font>
    <font>
      <b/>
      <u/>
      <sz val="13"/>
      <name val="Calibri"/>
      <family val="2"/>
      <scheme val="minor"/>
    </font>
    <font>
      <sz val="11"/>
      <name val="Calibri"/>
      <family val="2"/>
    </font>
    <font>
      <b/>
      <u/>
      <sz val="11"/>
      <color rgb="FFFF0000"/>
      <name val="Calibri"/>
      <family val="2"/>
      <scheme val="minor"/>
    </font>
    <font>
      <b/>
      <u/>
      <sz val="13"/>
      <color theme="1"/>
      <name val="Calibri"/>
      <family val="2"/>
      <scheme val="minor"/>
    </font>
    <font>
      <b/>
      <sz val="12"/>
      <name val="Calibri"/>
      <family val="2"/>
      <scheme val="minor"/>
    </font>
    <font>
      <sz val="12"/>
      <name val="Calibri"/>
      <family val="2"/>
      <scheme val="minor"/>
    </font>
    <font>
      <b/>
      <u/>
      <sz val="11"/>
      <name val="Calibri"/>
      <family val="2"/>
      <scheme val="minor"/>
    </font>
    <font>
      <b/>
      <sz val="11"/>
      <name val="Calibri"/>
      <family val="2"/>
    </font>
    <font>
      <sz val="11"/>
      <color theme="1"/>
      <name val="Times New Roman"/>
      <family val="1"/>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BFBFBF"/>
        <bgColor indexed="64"/>
      </patternFill>
    </fill>
    <fill>
      <patternFill patternType="solid">
        <fgColor theme="4" tint="0.59999389629810485"/>
        <bgColor indexed="64"/>
      </patternFill>
    </fill>
    <fill>
      <patternFill patternType="solid">
        <fgColor rgb="FFA4DEF4"/>
        <bgColor indexed="64"/>
      </patternFill>
    </fill>
    <fill>
      <patternFill patternType="solid">
        <fgColor theme="4" tint="0.79998168889431442"/>
        <bgColor indexed="64"/>
      </patternFill>
    </fill>
    <fill>
      <patternFill patternType="solid">
        <fgColor rgb="FFD1EFFA"/>
        <bgColor indexed="64"/>
      </patternFill>
    </fill>
    <fill>
      <patternFill patternType="solid">
        <fgColor theme="8" tint="0.59999389629810485"/>
        <bgColor indexed="64"/>
      </patternFill>
    </fill>
  </fills>
  <borders count="2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rgb="FFFF0000"/>
      </top>
      <bottom style="medium">
        <color rgb="FFFF0000"/>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s>
  <cellStyleXfs count="15">
    <xf numFmtId="0" fontId="0" fillId="0" borderId="0"/>
    <xf numFmtId="9" fontId="1" fillId="0" borderId="0" applyFont="0" applyFill="0" applyBorder="0" applyAlignment="0" applyProtection="0"/>
    <xf numFmtId="0" fontId="13" fillId="0" borderId="0"/>
    <xf numFmtId="43" fontId="1" fillId="0" borderId="0" applyFont="0" applyFill="0" applyBorder="0" applyAlignment="0" applyProtection="0"/>
    <xf numFmtId="0" fontId="1" fillId="0" borderId="0"/>
    <xf numFmtId="167" fontId="15" fillId="0" borderId="0"/>
    <xf numFmtId="3" fontId="13" fillId="0" borderId="0"/>
    <xf numFmtId="0" fontId="1" fillId="0" borderId="0"/>
    <xf numFmtId="43" fontId="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0" fontId="13" fillId="0" borderId="0"/>
    <xf numFmtId="44" fontId="1" fillId="0" borderId="0" applyFont="0" applyFill="0" applyBorder="0" applyAlignment="0" applyProtection="0"/>
    <xf numFmtId="9" fontId="13" fillId="0" borderId="0" applyFont="0" applyFill="0" applyBorder="0" applyAlignment="0" applyProtection="0"/>
    <xf numFmtId="172" fontId="13" fillId="0" borderId="0" applyFont="0" applyFill="0" applyBorder="0" applyAlignment="0" applyProtection="0"/>
  </cellStyleXfs>
  <cellXfs count="358">
    <xf numFmtId="0" fontId="0" fillId="0" borderId="0" xfId="0"/>
    <xf numFmtId="0" fontId="2" fillId="0" borderId="0" xfId="0" applyFont="1"/>
    <xf numFmtId="0" fontId="2" fillId="0" borderId="0" xfId="0" applyFont="1" applyAlignment="1">
      <alignment wrapText="1"/>
    </xf>
    <xf numFmtId="0" fontId="3" fillId="0" borderId="0" xfId="0" applyFont="1"/>
    <xf numFmtId="9" fontId="0" fillId="0" borderId="0" xfId="0" applyNumberFormat="1"/>
    <xf numFmtId="0" fontId="0" fillId="0" borderId="0" xfId="0" quotePrefix="1" applyAlignment="1">
      <alignment wrapText="1"/>
    </xf>
    <xf numFmtId="0" fontId="0" fillId="0" borderId="0" xfId="0" applyAlignment="1">
      <alignment wrapText="1"/>
    </xf>
    <xf numFmtId="0" fontId="0" fillId="2" borderId="1" xfId="0" applyFill="1" applyBorder="1" applyAlignment="1">
      <alignment vertical="top"/>
    </xf>
    <xf numFmtId="0" fontId="11" fillId="2" borderId="1" xfId="0" applyFont="1" applyFill="1" applyBorder="1" applyAlignment="1">
      <alignment horizontal="center" wrapText="1"/>
    </xf>
    <xf numFmtId="0" fontId="10" fillId="0" borderId="1" xfId="0" applyFont="1" applyBorder="1" applyAlignment="1">
      <alignment vertical="top" wrapText="1"/>
    </xf>
    <xf numFmtId="0" fontId="0" fillId="4" borderId="0" xfId="0" applyFill="1" applyAlignment="1">
      <alignment wrapText="1"/>
    </xf>
    <xf numFmtId="0" fontId="3" fillId="4" borderId="0" xfId="0" applyFont="1" applyFill="1"/>
    <xf numFmtId="0" fontId="6" fillId="0" borderId="2" xfId="4" applyFont="1" applyBorder="1" applyAlignment="1">
      <alignment horizontal="center" vertical="center"/>
    </xf>
    <xf numFmtId="0" fontId="6" fillId="0" borderId="8" xfId="4" applyFont="1" applyBorder="1" applyAlignment="1">
      <alignment horizontal="center" vertical="center"/>
    </xf>
    <xf numFmtId="0" fontId="6" fillId="0" borderId="0" xfId="4" applyFont="1" applyAlignment="1">
      <alignment horizontal="center" vertical="center"/>
    </xf>
    <xf numFmtId="0" fontId="6" fillId="0" borderId="5" xfId="4" applyFont="1" applyBorder="1" applyAlignment="1">
      <alignment horizontal="center" vertical="center"/>
    </xf>
    <xf numFmtId="0" fontId="6" fillId="0" borderId="9" xfId="4" applyFont="1" applyBorder="1" applyAlignment="1">
      <alignment horizontal="center" vertical="center"/>
    </xf>
    <xf numFmtId="0" fontId="6" fillId="3" borderId="2" xfId="4" applyFont="1" applyFill="1" applyBorder="1" applyAlignment="1">
      <alignment horizontal="center" vertical="center"/>
    </xf>
    <xf numFmtId="3" fontId="2" fillId="0" borderId="0" xfId="4" applyNumberFormat="1" applyFont="1"/>
    <xf numFmtId="3" fontId="1" fillId="0" borderId="0" xfId="4" applyNumberFormat="1"/>
    <xf numFmtId="4" fontId="1" fillId="0" borderId="0" xfId="4" applyNumberFormat="1"/>
    <xf numFmtId="0" fontId="2" fillId="0" borderId="0" xfId="4" applyFont="1" applyAlignment="1">
      <alignment horizontal="center" vertical="center"/>
    </xf>
    <xf numFmtId="0" fontId="1" fillId="0" borderId="0" xfId="4" applyAlignment="1">
      <alignment horizontal="center" vertical="center"/>
    </xf>
    <xf numFmtId="3" fontId="8" fillId="0" borderId="0" xfId="4" applyNumberFormat="1" applyFont="1"/>
    <xf numFmtId="0" fontId="19" fillId="0" borderId="5" xfId="4" applyFont="1" applyBorder="1" applyAlignment="1">
      <alignment horizontal="center" vertical="center"/>
    </xf>
    <xf numFmtId="0" fontId="19" fillId="0" borderId="2" xfId="4" applyFont="1" applyBorder="1" applyAlignment="1">
      <alignment horizontal="center" vertical="center"/>
    </xf>
    <xf numFmtId="49" fontId="6" fillId="0" borderId="2" xfId="2" applyNumberFormat="1" applyFont="1" applyBorder="1"/>
    <xf numFmtId="0" fontId="6" fillId="0" borderId="0" xfId="11" applyFont="1"/>
    <xf numFmtId="0" fontId="10" fillId="0" borderId="0" xfId="0" applyFont="1"/>
    <xf numFmtId="3" fontId="22" fillId="0" borderId="0" xfId="0" applyNumberFormat="1" applyFont="1" applyAlignment="1">
      <alignment horizontal="right" vertical="center"/>
    </xf>
    <xf numFmtId="3" fontId="1" fillId="6" borderId="2" xfId="4" applyNumberFormat="1" applyFill="1" applyBorder="1" applyProtection="1">
      <protection locked="0"/>
    </xf>
    <xf numFmtId="3" fontId="0" fillId="6" borderId="2" xfId="4" applyNumberFormat="1" applyFont="1" applyFill="1" applyBorder="1" applyProtection="1">
      <protection locked="0"/>
    </xf>
    <xf numFmtId="3" fontId="6" fillId="7" borderId="2" xfId="4" applyNumberFormat="1" applyFont="1" applyFill="1" applyBorder="1" applyProtection="1">
      <protection locked="0"/>
    </xf>
    <xf numFmtId="3" fontId="1" fillId="8" borderId="2" xfId="4" applyNumberFormat="1" applyFill="1" applyBorder="1" applyProtection="1">
      <protection locked="0"/>
    </xf>
    <xf numFmtId="3" fontId="6" fillId="8" borderId="2" xfId="4" applyNumberFormat="1" applyFont="1" applyFill="1" applyBorder="1" applyProtection="1">
      <protection locked="0"/>
    </xf>
    <xf numFmtId="3" fontId="1" fillId="0" borderId="0" xfId="4" applyNumberFormat="1" applyProtection="1">
      <protection locked="0"/>
    </xf>
    <xf numFmtId="9" fontId="1" fillId="0" borderId="0" xfId="1" applyProtection="1"/>
    <xf numFmtId="0" fontId="6" fillId="0" borderId="7" xfId="4" applyFont="1" applyBorder="1" applyAlignment="1">
      <alignment horizontal="center" vertical="center"/>
    </xf>
    <xf numFmtId="0" fontId="6" fillId="0" borderId="0" xfId="5" applyNumberFormat="1" applyFont="1" applyAlignment="1">
      <alignment horizontal="center" vertical="center"/>
    </xf>
    <xf numFmtId="0" fontId="6" fillId="3" borderId="10" xfId="4" applyFont="1" applyFill="1" applyBorder="1" applyAlignment="1">
      <alignment horizontal="center" vertical="center"/>
    </xf>
    <xf numFmtId="0" fontId="6" fillId="0" borderId="17" xfId="4" applyFont="1" applyBorder="1" applyAlignment="1">
      <alignment horizontal="center" vertical="center"/>
    </xf>
    <xf numFmtId="0" fontId="6" fillId="0" borderId="0" xfId="2" applyFont="1"/>
    <xf numFmtId="168" fontId="6" fillId="7" borderId="0" xfId="7" applyNumberFormat="1" applyFont="1" applyFill="1" applyAlignment="1" applyProtection="1">
      <alignment horizontal="left"/>
      <protection locked="0"/>
    </xf>
    <xf numFmtId="3" fontId="1" fillId="9" borderId="2" xfId="4" applyNumberFormat="1" applyFill="1" applyBorder="1" applyProtection="1">
      <protection locked="0"/>
    </xf>
    <xf numFmtId="3" fontId="23" fillId="6" borderId="2" xfId="0" applyNumberFormat="1" applyFont="1" applyFill="1" applyBorder="1" applyAlignment="1" applyProtection="1">
      <alignment horizontal="center" vertical="center"/>
      <protection locked="0"/>
    </xf>
    <xf numFmtId="164" fontId="6" fillId="6" borderId="2" xfId="11" applyNumberFormat="1" applyFont="1" applyFill="1" applyBorder="1" applyAlignment="1" applyProtection="1">
      <alignment horizontal="center"/>
      <protection locked="0"/>
    </xf>
    <xf numFmtId="3" fontId="23" fillId="7" borderId="2" xfId="0" applyNumberFormat="1" applyFont="1" applyFill="1" applyBorder="1" applyAlignment="1" applyProtection="1">
      <alignment horizontal="center" vertical="center"/>
      <protection locked="0"/>
    </xf>
    <xf numFmtId="0" fontId="23" fillId="7" borderId="2" xfId="0" applyFont="1" applyFill="1" applyBorder="1" applyAlignment="1" applyProtection="1">
      <alignment vertical="top"/>
      <protection locked="0"/>
    </xf>
    <xf numFmtId="165" fontId="23" fillId="6" borderId="2" xfId="1" applyNumberFormat="1" applyFont="1" applyFill="1" applyBorder="1" applyAlignment="1" applyProtection="1">
      <alignment horizontal="center" vertical="center"/>
      <protection locked="0"/>
    </xf>
    <xf numFmtId="10" fontId="6" fillId="8" borderId="2" xfId="1" applyNumberFormat="1" applyFont="1" applyFill="1" applyBorder="1" applyAlignment="1" applyProtection="1">
      <alignment horizontal="center"/>
      <protection locked="0"/>
    </xf>
    <xf numFmtId="10" fontId="6" fillId="6" borderId="2" xfId="1" applyNumberFormat="1" applyFont="1" applyFill="1" applyBorder="1" applyAlignment="1" applyProtection="1">
      <alignment horizontal="center"/>
      <protection locked="0"/>
    </xf>
    <xf numFmtId="3" fontId="23" fillId="8" borderId="2" xfId="0" applyNumberFormat="1" applyFont="1" applyFill="1" applyBorder="1" applyAlignment="1" applyProtection="1">
      <alignment horizontal="center" vertical="center"/>
      <protection locked="0"/>
    </xf>
    <xf numFmtId="3" fontId="1" fillId="8" borderId="2" xfId="4" applyNumberFormat="1" applyFill="1" applyBorder="1" applyAlignment="1" applyProtection="1">
      <alignment horizontal="center"/>
      <protection locked="0"/>
    </xf>
    <xf numFmtId="3" fontId="1" fillId="6" borderId="2" xfId="4" applyNumberFormat="1" applyFill="1" applyBorder="1" applyAlignment="1" applyProtection="1">
      <alignment horizontal="center"/>
      <protection locked="0"/>
    </xf>
    <xf numFmtId="0" fontId="32" fillId="0" borderId="0" xfId="4" applyFont="1" applyAlignment="1">
      <alignment horizontal="left" vertical="center"/>
    </xf>
    <xf numFmtId="0" fontId="2" fillId="0" borderId="0" xfId="4" applyFont="1" applyAlignment="1">
      <alignment horizontal="left" vertical="center"/>
    </xf>
    <xf numFmtId="3" fontId="2" fillId="0" borderId="0" xfId="4" applyNumberFormat="1" applyFont="1" applyAlignment="1">
      <alignment wrapText="1"/>
    </xf>
    <xf numFmtId="3" fontId="10" fillId="0" borderId="0" xfId="6" applyFont="1" applyAlignment="1">
      <alignment horizontal="right"/>
    </xf>
    <xf numFmtId="168" fontId="6" fillId="0" borderId="0" xfId="7" applyNumberFormat="1" applyFont="1" applyAlignment="1">
      <alignment horizontal="left"/>
    </xf>
    <xf numFmtId="0" fontId="31" fillId="7" borderId="0" xfId="4" applyFont="1" applyFill="1" applyAlignment="1">
      <alignment horizontal="left" vertical="center"/>
    </xf>
    <xf numFmtId="0" fontId="2" fillId="7" borderId="0" xfId="4" applyFont="1" applyFill="1" applyAlignment="1">
      <alignment horizontal="left" vertical="center"/>
    </xf>
    <xf numFmtId="3" fontId="1" fillId="7" borderId="0" xfId="4" applyNumberFormat="1" applyFill="1"/>
    <xf numFmtId="3" fontId="2" fillId="7" borderId="0" xfId="4" applyNumberFormat="1" applyFont="1" applyFill="1" applyAlignment="1">
      <alignment wrapText="1"/>
    </xf>
    <xf numFmtId="3" fontId="10" fillId="0" borderId="0" xfId="6" applyFont="1" applyAlignment="1">
      <alignment horizontal="right" vertical="top"/>
    </xf>
    <xf numFmtId="168" fontId="6" fillId="0" borderId="0" xfId="6" applyNumberFormat="1" applyFont="1" applyAlignment="1">
      <alignment horizontal="left" vertical="top"/>
    </xf>
    <xf numFmtId="0" fontId="31" fillId="0" borderId="0" xfId="4" applyFont="1" applyAlignment="1">
      <alignment horizontal="left" vertical="center"/>
    </xf>
    <xf numFmtId="0" fontId="1" fillId="0" borderId="7" xfId="4" applyBorder="1" applyAlignment="1">
      <alignment horizontal="left" vertical="top"/>
    </xf>
    <xf numFmtId="165" fontId="1" fillId="0" borderId="0" xfId="4" applyNumberFormat="1" applyAlignment="1">
      <alignment vertical="center"/>
    </xf>
    <xf numFmtId="3" fontId="25" fillId="6" borderId="0" xfId="4" applyNumberFormat="1" applyFont="1" applyFill="1"/>
    <xf numFmtId="3" fontId="1" fillId="6" borderId="0" xfId="4" applyNumberFormat="1" applyFill="1"/>
    <xf numFmtId="0" fontId="1" fillId="0" borderId="0" xfId="4" applyAlignment="1">
      <alignment vertical="center"/>
    </xf>
    <xf numFmtId="3" fontId="1" fillId="6" borderId="0" xfId="4" applyNumberFormat="1" applyFill="1" applyAlignment="1">
      <alignment wrapText="1"/>
    </xf>
    <xf numFmtId="3" fontId="2" fillId="5" borderId="2" xfId="4" applyNumberFormat="1" applyFont="1" applyFill="1" applyBorder="1"/>
    <xf numFmtId="0" fontId="2" fillId="5" borderId="2" xfId="4" applyFont="1" applyFill="1" applyBorder="1" applyAlignment="1">
      <alignment horizontal="center" vertical="center" wrapText="1"/>
    </xf>
    <xf numFmtId="0" fontId="2" fillId="5" borderId="2" xfId="4" applyFont="1" applyFill="1" applyBorder="1" applyAlignment="1">
      <alignment horizontal="center" vertical="center"/>
    </xf>
    <xf numFmtId="0" fontId="23" fillId="0" borderId="2" xfId="0" applyFont="1" applyBorder="1" applyAlignment="1">
      <alignment vertical="top"/>
    </xf>
    <xf numFmtId="164" fontId="23" fillId="0" borderId="2" xfId="0" applyNumberFormat="1" applyFont="1" applyBorder="1" applyAlignment="1">
      <alignment horizontal="center" vertical="center"/>
    </xf>
    <xf numFmtId="3" fontId="23" fillId="0" borderId="0" xfId="0" applyNumberFormat="1" applyFont="1" applyAlignment="1">
      <alignment horizontal="center" vertical="center"/>
    </xf>
    <xf numFmtId="3" fontId="23" fillId="0" borderId="3" xfId="0" applyNumberFormat="1" applyFont="1" applyBorder="1" applyAlignment="1">
      <alignment horizontal="center" vertical="center"/>
    </xf>
    <xf numFmtId="3" fontId="26" fillId="0" borderId="0" xfId="4" applyNumberFormat="1" applyFont="1" applyAlignment="1">
      <alignment wrapText="1"/>
    </xf>
    <xf numFmtId="0" fontId="22" fillId="5" borderId="2" xfId="0" applyFont="1" applyFill="1" applyBorder="1" applyAlignment="1">
      <alignment horizontal="center" vertical="center" wrapText="1"/>
    </xf>
    <xf numFmtId="0" fontId="22" fillId="5" borderId="2" xfId="0" applyFont="1" applyFill="1" applyBorder="1" applyAlignment="1">
      <alignment horizontal="center" wrapText="1"/>
    </xf>
    <xf numFmtId="0" fontId="22" fillId="5" borderId="2" xfId="0" applyFont="1" applyFill="1" applyBorder="1" applyAlignment="1">
      <alignment horizontal="left" wrapText="1"/>
    </xf>
    <xf numFmtId="164" fontId="6" fillId="0" borderId="2" xfId="11" applyNumberFormat="1" applyFont="1" applyBorder="1" applyAlignment="1">
      <alignment horizontal="center"/>
    </xf>
    <xf numFmtId="3" fontId="23" fillId="0" borderId="2" xfId="0" applyNumberFormat="1" applyFont="1" applyBorder="1" applyAlignment="1">
      <alignment vertical="center"/>
    </xf>
    <xf numFmtId="3" fontId="1" fillId="0" borderId="2" xfId="4" applyNumberFormat="1" applyBorder="1"/>
    <xf numFmtId="0" fontId="23" fillId="0" borderId="2" xfId="0" applyFont="1" applyBorder="1" applyAlignment="1">
      <alignment vertical="center"/>
    </xf>
    <xf numFmtId="164" fontId="10" fillId="0" borderId="0" xfId="11" applyNumberFormat="1" applyFont="1" applyAlignment="1">
      <alignment horizontal="center"/>
    </xf>
    <xf numFmtId="0" fontId="24" fillId="0" borderId="2" xfId="0" applyFont="1" applyBorder="1" applyAlignment="1">
      <alignment vertical="top"/>
    </xf>
    <xf numFmtId="3" fontId="24" fillId="0" borderId="2" xfId="0" applyNumberFormat="1" applyFont="1" applyBorder="1" applyAlignment="1">
      <alignment horizontal="center" vertical="center"/>
    </xf>
    <xf numFmtId="164" fontId="10" fillId="0" borderId="2" xfId="11" applyNumberFormat="1" applyFont="1" applyBorder="1" applyAlignment="1">
      <alignment horizontal="center"/>
    </xf>
    <xf numFmtId="3" fontId="2" fillId="0" borderId="2" xfId="4" applyNumberFormat="1" applyFont="1" applyBorder="1"/>
    <xf numFmtId="0" fontId="24" fillId="0" borderId="0" xfId="0" applyFont="1" applyAlignment="1">
      <alignment vertical="top"/>
    </xf>
    <xf numFmtId="3" fontId="24" fillId="0" borderId="0" xfId="0" applyNumberFormat="1" applyFont="1" applyAlignment="1">
      <alignment horizontal="center" vertical="center"/>
    </xf>
    <xf numFmtId="0" fontId="22" fillId="5" borderId="2" xfId="0" applyFont="1" applyFill="1" applyBorder="1" applyAlignment="1">
      <alignment horizontal="left" vertical="center" wrapText="1"/>
    </xf>
    <xf numFmtId="3" fontId="9" fillId="0" borderId="0" xfId="4" applyNumberFormat="1" applyFont="1"/>
    <xf numFmtId="3" fontId="0" fillId="0" borderId="0" xfId="4" applyNumberFormat="1" applyFont="1"/>
    <xf numFmtId="0" fontId="24" fillId="5" borderId="2" xfId="0" applyFont="1" applyFill="1" applyBorder="1" applyAlignment="1">
      <alignment vertical="top"/>
    </xf>
    <xf numFmtId="3" fontId="24" fillId="5" borderId="2" xfId="0" applyNumberFormat="1" applyFont="1" applyFill="1" applyBorder="1" applyAlignment="1">
      <alignment horizontal="center" vertical="center"/>
    </xf>
    <xf numFmtId="164" fontId="10" fillId="5" borderId="2" xfId="11" applyNumberFormat="1" applyFont="1" applyFill="1" applyBorder="1" applyAlignment="1">
      <alignment horizontal="center"/>
    </xf>
    <xf numFmtId="0" fontId="22" fillId="5" borderId="2" xfId="0" applyFont="1" applyFill="1" applyBorder="1" applyAlignment="1">
      <alignment horizontal="left"/>
    </xf>
    <xf numFmtId="0" fontId="22" fillId="5" borderId="2" xfId="0" applyFont="1" applyFill="1" applyBorder="1" applyAlignment="1">
      <alignment horizontal="center" vertical="center"/>
    </xf>
    <xf numFmtId="0" fontId="22" fillId="5" borderId="2" xfId="0" applyFont="1" applyFill="1" applyBorder="1" applyAlignment="1">
      <alignment horizontal="center"/>
    </xf>
    <xf numFmtId="0" fontId="33" fillId="0" borderId="0" xfId="0" applyFont="1"/>
    <xf numFmtId="164" fontId="6" fillId="0" borderId="0" xfId="11" applyNumberFormat="1" applyFont="1" applyAlignment="1">
      <alignment horizontal="center"/>
    </xf>
    <xf numFmtId="164" fontId="10" fillId="0" borderId="0" xfId="11" applyNumberFormat="1" applyFont="1"/>
    <xf numFmtId="3" fontId="23" fillId="0" borderId="2" xfId="0" applyNumberFormat="1" applyFont="1" applyBorder="1" applyAlignment="1">
      <alignment horizontal="center" vertical="center"/>
    </xf>
    <xf numFmtId="9" fontId="23" fillId="0" borderId="2" xfId="1" applyFont="1" applyBorder="1" applyAlignment="1" applyProtection="1">
      <alignment horizontal="center" vertical="center"/>
    </xf>
    <xf numFmtId="3" fontId="1" fillId="0" borderId="0" xfId="4" applyNumberFormat="1" applyAlignment="1">
      <alignment horizontal="right"/>
    </xf>
    <xf numFmtId="9" fontId="24" fillId="0" borderId="2" xfId="1" applyFont="1" applyBorder="1" applyAlignment="1" applyProtection="1">
      <alignment horizontal="center" vertical="center"/>
    </xf>
    <xf numFmtId="9" fontId="1" fillId="0" borderId="0" xfId="1" applyFont="1" applyBorder="1" applyProtection="1"/>
    <xf numFmtId="170" fontId="10" fillId="3" borderId="2" xfId="4" applyNumberFormat="1" applyFont="1" applyFill="1" applyBorder="1" applyAlignment="1">
      <alignment horizontal="center" vertical="center" wrapText="1"/>
    </xf>
    <xf numFmtId="170" fontId="10" fillId="3" borderId="0" xfId="4" applyNumberFormat="1" applyFont="1" applyFill="1" applyAlignment="1">
      <alignment horizontal="center" vertical="center" wrapText="1"/>
    </xf>
    <xf numFmtId="4" fontId="6" fillId="0" borderId="0" xfId="2" applyNumberFormat="1" applyFont="1"/>
    <xf numFmtId="4" fontId="1" fillId="7" borderId="0" xfId="4" applyNumberFormat="1" applyFill="1"/>
    <xf numFmtId="0" fontId="0" fillId="0" borderId="0" xfId="4" applyFont="1" applyAlignment="1">
      <alignment horizontal="center" vertical="center"/>
    </xf>
    <xf numFmtId="0" fontId="22" fillId="5" borderId="2" xfId="0" applyFont="1" applyFill="1" applyBorder="1"/>
    <xf numFmtId="3" fontId="4" fillId="0" borderId="2" xfId="0" applyNumberFormat="1" applyFont="1" applyBorder="1" applyAlignment="1">
      <alignment horizontal="center" vertical="top"/>
    </xf>
    <xf numFmtId="5" fontId="4" fillId="0" borderId="2" xfId="12" applyNumberFormat="1" applyFont="1" applyBorder="1" applyAlignment="1" applyProtection="1">
      <alignment horizontal="center" vertical="top"/>
    </xf>
    <xf numFmtId="3" fontId="22" fillId="0" borderId="2" xfId="0" applyNumberFormat="1" applyFont="1" applyBorder="1" applyAlignment="1">
      <alignment horizontal="center" vertical="top"/>
    </xf>
    <xf numFmtId="5" fontId="22" fillId="0" borderId="2" xfId="12" applyNumberFormat="1" applyFont="1" applyBorder="1" applyAlignment="1" applyProtection="1">
      <alignment horizontal="center" vertical="top"/>
    </xf>
    <xf numFmtId="0" fontId="27" fillId="0" borderId="0" xfId="0" applyFont="1"/>
    <xf numFmtId="3" fontId="22" fillId="0" borderId="0" xfId="0" applyNumberFormat="1" applyFont="1" applyAlignment="1">
      <alignment horizontal="center" vertical="top"/>
    </xf>
    <xf numFmtId="5" fontId="22" fillId="0" borderId="0" xfId="12" applyNumberFormat="1" applyFont="1" applyBorder="1" applyAlignment="1" applyProtection="1">
      <alignment horizontal="center" vertical="top"/>
    </xf>
    <xf numFmtId="3" fontId="2" fillId="4" borderId="0" xfId="4" applyNumberFormat="1" applyFont="1" applyFill="1"/>
    <xf numFmtId="165" fontId="23" fillId="0" borderId="2" xfId="1" applyNumberFormat="1" applyFont="1" applyBorder="1" applyAlignment="1" applyProtection="1">
      <alignment horizontal="center" vertical="center"/>
    </xf>
    <xf numFmtId="164" fontId="14" fillId="0" borderId="0" xfId="11" applyNumberFormat="1" applyFont="1"/>
    <xf numFmtId="0" fontId="21" fillId="0" borderId="0" xfId="0" applyFont="1" applyAlignment="1">
      <alignment vertical="top"/>
    </xf>
    <xf numFmtId="3" fontId="21" fillId="0" borderId="0" xfId="0" applyNumberFormat="1" applyFont="1" applyAlignment="1">
      <alignment horizontal="center" vertical="center"/>
    </xf>
    <xf numFmtId="164" fontId="14" fillId="0" borderId="0" xfId="11" applyNumberFormat="1" applyFont="1" applyAlignment="1">
      <alignment horizontal="center"/>
    </xf>
    <xf numFmtId="164" fontId="6" fillId="0" borderId="0" xfId="11" applyNumberFormat="1" applyFont="1"/>
    <xf numFmtId="0" fontId="22" fillId="5" borderId="2" xfId="0" applyFont="1" applyFill="1" applyBorder="1" applyAlignment="1">
      <alignment vertical="center" wrapText="1"/>
    </xf>
    <xf numFmtId="171" fontId="22" fillId="5" borderId="2" xfId="0" applyNumberFormat="1" applyFont="1" applyFill="1" applyBorder="1" applyAlignment="1">
      <alignment horizontal="center" wrapText="1"/>
    </xf>
    <xf numFmtId="3" fontId="4" fillId="0" borderId="0" xfId="0" applyNumberFormat="1" applyFont="1" applyAlignment="1">
      <alignment horizontal="right" vertical="center"/>
    </xf>
    <xf numFmtId="0" fontId="4" fillId="0" borderId="2" xfId="0" applyFont="1" applyBorder="1" applyAlignment="1">
      <alignment wrapText="1"/>
    </xf>
    <xf numFmtId="3" fontId="4" fillId="0" borderId="2" xfId="0" applyNumberFormat="1" applyFont="1" applyBorder="1" applyAlignment="1">
      <alignment wrapText="1"/>
    </xf>
    <xf numFmtId="3" fontId="4" fillId="0" borderId="2" xfId="0" applyNumberFormat="1" applyFont="1" applyBorder="1" applyAlignment="1">
      <alignment horizontal="right" vertical="center"/>
    </xf>
    <xf numFmtId="0" fontId="22" fillId="0" borderId="2" xfId="0" applyFont="1" applyBorder="1" applyAlignment="1">
      <alignment wrapText="1"/>
    </xf>
    <xf numFmtId="3" fontId="22" fillId="0" borderId="2" xfId="0" applyNumberFormat="1" applyFont="1" applyBorder="1" applyAlignment="1">
      <alignment horizontal="right" vertical="center"/>
    </xf>
    <xf numFmtId="3" fontId="6" fillId="0" borderId="2" xfId="11" applyNumberFormat="1" applyFont="1" applyBorder="1"/>
    <xf numFmtId="3" fontId="0" fillId="0" borderId="2" xfId="4" applyNumberFormat="1" applyFont="1" applyBorder="1"/>
    <xf numFmtId="0" fontId="22" fillId="5" borderId="2" xfId="0" applyFont="1" applyFill="1" applyBorder="1" applyAlignment="1">
      <alignment wrapText="1"/>
    </xf>
    <xf numFmtId="171" fontId="22" fillId="5" borderId="2" xfId="0" applyNumberFormat="1" applyFont="1" applyFill="1" applyBorder="1" applyAlignment="1">
      <alignment horizontal="right"/>
    </xf>
    <xf numFmtId="0" fontId="0" fillId="0" borderId="7" xfId="0" applyBorder="1"/>
    <xf numFmtId="3" fontId="0" fillId="6" borderId="0" xfId="4" applyNumberFormat="1" applyFont="1" applyFill="1"/>
    <xf numFmtId="3" fontId="4" fillId="0" borderId="3" xfId="0" applyNumberFormat="1" applyFont="1" applyBorder="1" applyAlignment="1">
      <alignment horizontal="right" vertical="center"/>
    </xf>
    <xf numFmtId="3" fontId="0" fillId="0" borderId="7" xfId="4" applyNumberFormat="1" applyFont="1" applyBorder="1"/>
    <xf numFmtId="0" fontId="0" fillId="0" borderId="2" xfId="0" applyBorder="1"/>
    <xf numFmtId="0" fontId="10" fillId="0" borderId="2" xfId="0" applyFont="1" applyBorder="1"/>
    <xf numFmtId="3" fontId="22" fillId="0" borderId="2" xfId="0" applyNumberFormat="1" applyFont="1" applyBorder="1" applyAlignment="1">
      <alignment horizontal="right"/>
    </xf>
    <xf numFmtId="3" fontId="22" fillId="0" borderId="0" xfId="0" applyNumberFormat="1" applyFont="1" applyAlignment="1">
      <alignment horizontal="right"/>
    </xf>
    <xf numFmtId="3" fontId="22" fillId="5" borderId="2" xfId="0" applyNumberFormat="1" applyFont="1" applyFill="1" applyBorder="1" applyAlignment="1">
      <alignment horizontal="right"/>
    </xf>
    <xf numFmtId="3" fontId="10" fillId="0" borderId="5" xfId="4" applyNumberFormat="1" applyFont="1" applyBorder="1"/>
    <xf numFmtId="4" fontId="10" fillId="0" borderId="5" xfId="4" applyNumberFormat="1" applyFont="1" applyBorder="1"/>
    <xf numFmtId="3" fontId="6" fillId="0" borderId="2" xfId="4" applyNumberFormat="1" applyFont="1" applyBorder="1"/>
    <xf numFmtId="3" fontId="6" fillId="0" borderId="2" xfId="2" applyNumberFormat="1" applyFont="1" applyBorder="1"/>
    <xf numFmtId="3" fontId="10" fillId="0" borderId="2" xfId="4" applyNumberFormat="1" applyFont="1" applyBorder="1"/>
    <xf numFmtId="3" fontId="12" fillId="0" borderId="0" xfId="4" applyNumberFormat="1" applyFont="1"/>
    <xf numFmtId="3" fontId="7" fillId="0" borderId="0" xfId="4" applyNumberFormat="1" applyFont="1"/>
    <xf numFmtId="3" fontId="19" fillId="0" borderId="2" xfId="4" applyNumberFormat="1" applyFont="1" applyBorder="1"/>
    <xf numFmtId="3" fontId="10" fillId="0" borderId="10" xfId="4" applyNumberFormat="1" applyFont="1" applyBorder="1"/>
    <xf numFmtId="3" fontId="10" fillId="0" borderId="0" xfId="4" applyNumberFormat="1" applyFont="1"/>
    <xf numFmtId="3" fontId="6" fillId="0" borderId="2" xfId="4" applyNumberFormat="1" applyFont="1" applyBorder="1" applyAlignment="1">
      <alignment horizontal="left"/>
    </xf>
    <xf numFmtId="3" fontId="10" fillId="0" borderId="10" xfId="4" applyNumberFormat="1" applyFont="1" applyBorder="1" applyAlignment="1">
      <alignment horizontal="left"/>
    </xf>
    <xf numFmtId="3" fontId="10" fillId="0" borderId="10" xfId="4" applyNumberFormat="1" applyFont="1" applyBorder="1" applyAlignment="1">
      <alignment horizontal="right"/>
    </xf>
    <xf numFmtId="3" fontId="12" fillId="0" borderId="0" xfId="4" applyNumberFormat="1" applyFont="1" applyAlignment="1">
      <alignment horizontal="left"/>
    </xf>
    <xf numFmtId="3" fontId="7" fillId="0" borderId="0" xfId="4" applyNumberFormat="1" applyFont="1" applyAlignment="1">
      <alignment horizontal="right"/>
    </xf>
    <xf numFmtId="166" fontId="6" fillId="0" borderId="2" xfId="4" applyNumberFormat="1" applyFont="1" applyBorder="1" applyAlignment="1">
      <alignment horizontal="left"/>
    </xf>
    <xf numFmtId="3" fontId="1" fillId="0" borderId="3" xfId="4" applyNumberFormat="1" applyBorder="1"/>
    <xf numFmtId="3" fontId="10" fillId="3" borderId="2" xfId="4" applyNumberFormat="1" applyFont="1" applyFill="1" applyBorder="1" applyAlignment="1">
      <alignment horizontal="left"/>
    </xf>
    <xf numFmtId="3" fontId="10" fillId="3" borderId="2" xfId="4" applyNumberFormat="1" applyFont="1" applyFill="1" applyBorder="1"/>
    <xf numFmtId="0" fontId="6" fillId="0" borderId="0" xfId="4" applyFont="1" applyAlignment="1">
      <alignment horizontal="left"/>
    </xf>
    <xf numFmtId="3" fontId="6" fillId="0" borderId="0" xfId="4" applyNumberFormat="1" applyFont="1" applyAlignment="1">
      <alignment horizontal="left"/>
    </xf>
    <xf numFmtId="166" fontId="1" fillId="0" borderId="0" xfId="4" applyNumberFormat="1"/>
    <xf numFmtId="3" fontId="10" fillId="5" borderId="7" xfId="4" applyNumberFormat="1" applyFont="1" applyFill="1" applyBorder="1"/>
    <xf numFmtId="3" fontId="10" fillId="5" borderId="2" xfId="4" applyNumberFormat="1" applyFont="1" applyFill="1" applyBorder="1"/>
    <xf numFmtId="3" fontId="6" fillId="0" borderId="0" xfId="4" applyNumberFormat="1" applyFont="1"/>
    <xf numFmtId="3" fontId="6" fillId="0" borderId="0" xfId="5" applyNumberFormat="1" applyFont="1"/>
    <xf numFmtId="4" fontId="9" fillId="0" borderId="0" xfId="4" applyNumberFormat="1" applyFont="1"/>
    <xf numFmtId="3" fontId="10" fillId="3" borderId="10" xfId="4" applyNumberFormat="1" applyFont="1" applyFill="1" applyBorder="1" applyAlignment="1">
      <alignment horizontal="left"/>
    </xf>
    <xf numFmtId="3" fontId="10" fillId="3" borderId="11" xfId="4" applyNumberFormat="1" applyFont="1" applyFill="1" applyBorder="1"/>
    <xf numFmtId="0" fontId="1" fillId="0" borderId="0" xfId="4" applyAlignment="1">
      <alignment horizontal="left" vertical="center"/>
    </xf>
    <xf numFmtId="3" fontId="10" fillId="3" borderId="2" xfId="8" applyNumberFormat="1" applyFont="1" applyFill="1" applyBorder="1" applyProtection="1"/>
    <xf numFmtId="3" fontId="10" fillId="0" borderId="0" xfId="8" applyNumberFormat="1" applyFont="1" applyFill="1" applyBorder="1" applyProtection="1"/>
    <xf numFmtId="3" fontId="10" fillId="0" borderId="2" xfId="4" applyNumberFormat="1" applyFont="1" applyBorder="1" applyAlignment="1">
      <alignment horizontal="left"/>
    </xf>
    <xf numFmtId="3" fontId="6" fillId="0" borderId="2" xfId="14" applyNumberFormat="1" applyFont="1" applyFill="1" applyBorder="1" applyProtection="1"/>
    <xf numFmtId="3" fontId="6" fillId="0" borderId="0" xfId="14" applyNumberFormat="1" applyFont="1" applyFill="1" applyBorder="1" applyProtection="1"/>
    <xf numFmtId="3" fontId="6" fillId="0" borderId="8" xfId="14" applyNumberFormat="1" applyFont="1" applyFill="1" applyBorder="1" applyProtection="1"/>
    <xf numFmtId="3" fontId="1" fillId="0" borderId="2" xfId="4" applyNumberFormat="1" applyBorder="1" applyAlignment="1">
      <alignment horizontal="left"/>
    </xf>
    <xf numFmtId="0" fontId="0" fillId="7" borderId="7" xfId="4" applyFont="1" applyFill="1" applyBorder="1" applyAlignment="1" applyProtection="1">
      <alignment horizontal="left" vertical="top"/>
      <protection locked="0"/>
    </xf>
    <xf numFmtId="0" fontId="36" fillId="7" borderId="0" xfId="4" applyFont="1" applyFill="1" applyAlignment="1">
      <alignment horizontal="left" vertical="center"/>
    </xf>
    <xf numFmtId="164" fontId="38" fillId="0" borderId="2" xfId="0" applyNumberFormat="1" applyFont="1" applyBorder="1" applyAlignment="1">
      <alignment horizontal="center" vertical="center"/>
    </xf>
    <xf numFmtId="3" fontId="25" fillId="6" borderId="8" xfId="4" applyNumberFormat="1" applyFont="1" applyFill="1" applyBorder="1"/>
    <xf numFmtId="0" fontId="39" fillId="0" borderId="0" xfId="4" applyFont="1" applyAlignment="1">
      <alignment horizontal="left" vertical="center"/>
    </xf>
    <xf numFmtId="0" fontId="10" fillId="0" borderId="0" xfId="4" applyFont="1" applyAlignment="1">
      <alignment horizontal="left" vertical="center"/>
    </xf>
    <xf numFmtId="0" fontId="10" fillId="3" borderId="18" xfId="4" applyFont="1" applyFill="1" applyBorder="1" applyAlignment="1">
      <alignment vertical="center" wrapText="1"/>
    </xf>
    <xf numFmtId="0" fontId="10" fillId="3" borderId="19" xfId="4" applyFont="1" applyFill="1" applyBorder="1" applyAlignment="1">
      <alignment vertical="center" wrapText="1"/>
    </xf>
    <xf numFmtId="0" fontId="10" fillId="0" borderId="19" xfId="4" applyFont="1" applyBorder="1" applyAlignment="1">
      <alignment vertical="center" wrapText="1"/>
    </xf>
    <xf numFmtId="49" fontId="42" fillId="10" borderId="2" xfId="2" applyNumberFormat="1" applyFont="1" applyFill="1" applyBorder="1"/>
    <xf numFmtId="49" fontId="42" fillId="10" borderId="0" xfId="2" applyNumberFormat="1" applyFont="1" applyFill="1"/>
    <xf numFmtId="0" fontId="10" fillId="3" borderId="2" xfId="4" applyFont="1" applyFill="1" applyBorder="1" applyAlignment="1">
      <alignment vertical="center" wrapText="1"/>
    </xf>
    <xf numFmtId="0" fontId="10" fillId="0" borderId="2" xfId="4" applyFont="1" applyBorder="1" applyAlignment="1">
      <alignment vertical="center" wrapText="1"/>
    </xf>
    <xf numFmtId="3" fontId="7" fillId="0" borderId="2" xfId="4" applyNumberFormat="1" applyFont="1" applyBorder="1"/>
    <xf numFmtId="3" fontId="12" fillId="0" borderId="2" xfId="4" applyNumberFormat="1" applyFont="1" applyBorder="1"/>
    <xf numFmtId="3" fontId="10" fillId="0" borderId="2" xfId="4" applyNumberFormat="1" applyFont="1" applyBorder="1" applyAlignment="1">
      <alignment horizontal="right"/>
    </xf>
    <xf numFmtId="3" fontId="7" fillId="0" borderId="2" xfId="4" applyNumberFormat="1" applyFont="1" applyBorder="1" applyAlignment="1">
      <alignment horizontal="right"/>
    </xf>
    <xf numFmtId="0" fontId="6" fillId="0" borderId="18" xfId="4" applyFont="1" applyBorder="1" applyAlignment="1">
      <alignment horizontal="center" vertical="center"/>
    </xf>
    <xf numFmtId="0" fontId="6" fillId="0" borderId="19" xfId="4" applyFont="1" applyBorder="1" applyAlignment="1">
      <alignment horizontal="center" vertical="center"/>
    </xf>
    <xf numFmtId="3" fontId="12" fillId="0" borderId="2" xfId="4" applyNumberFormat="1" applyFont="1" applyBorder="1" applyAlignment="1">
      <alignment horizontal="left"/>
    </xf>
    <xf numFmtId="0" fontId="19" fillId="0" borderId="19" xfId="4" applyFont="1" applyBorder="1" applyAlignment="1">
      <alignment horizontal="center" vertical="center"/>
    </xf>
    <xf numFmtId="3" fontId="6" fillId="9" borderId="2" xfId="4" applyNumberFormat="1" applyFont="1" applyFill="1" applyBorder="1" applyProtection="1">
      <protection locked="0"/>
    </xf>
    <xf numFmtId="3" fontId="12" fillId="0" borderId="2" xfId="4" applyNumberFormat="1" applyFont="1" applyBorder="1" applyAlignment="1">
      <alignment horizontal="right"/>
    </xf>
    <xf numFmtId="168" fontId="6" fillId="9" borderId="0" xfId="7" applyNumberFormat="1" applyFont="1" applyFill="1" applyAlignment="1">
      <alignment horizontal="left"/>
    </xf>
    <xf numFmtId="0" fontId="43" fillId="0" borderId="0" xfId="4" applyFont="1" applyAlignment="1">
      <alignment horizontal="left" vertical="center"/>
    </xf>
    <xf numFmtId="0" fontId="44" fillId="5" borderId="2" xfId="0" applyFont="1" applyFill="1" applyBorder="1" applyAlignment="1">
      <alignment horizontal="center" vertical="center" wrapText="1"/>
    </xf>
    <xf numFmtId="3" fontId="38" fillId="6" borderId="2" xfId="0" applyNumberFormat="1" applyFont="1" applyFill="1" applyBorder="1" applyAlignment="1" applyProtection="1">
      <alignment horizontal="center" vertical="center"/>
      <protection locked="0"/>
    </xf>
    <xf numFmtId="3" fontId="44" fillId="0" borderId="2" xfId="0" applyNumberFormat="1" applyFont="1" applyBorder="1" applyAlignment="1">
      <alignment horizontal="center" vertical="center"/>
    </xf>
    <xf numFmtId="3" fontId="44" fillId="0" borderId="0" xfId="0" applyNumberFormat="1" applyFont="1" applyAlignment="1">
      <alignment horizontal="center" vertical="center"/>
    </xf>
    <xf numFmtId="3" fontId="30" fillId="0" borderId="0" xfId="4" applyNumberFormat="1" applyFont="1" applyAlignment="1">
      <alignment wrapText="1"/>
    </xf>
    <xf numFmtId="0" fontId="6" fillId="0" borderId="0" xfId="4" applyFont="1" applyAlignment="1">
      <alignment horizontal="left" vertical="center" wrapText="1"/>
    </xf>
    <xf numFmtId="3" fontId="6" fillId="0" borderId="0" xfId="4" applyNumberFormat="1" applyFont="1" applyAlignment="1">
      <alignment wrapText="1"/>
    </xf>
    <xf numFmtId="49" fontId="6" fillId="0" borderId="0" xfId="4" applyNumberFormat="1" applyFont="1"/>
    <xf numFmtId="0" fontId="6" fillId="0" borderId="0" xfId="4" applyFont="1" applyAlignment="1">
      <alignment horizontal="left" vertical="center"/>
    </xf>
    <xf numFmtId="0" fontId="0" fillId="7" borderId="0" xfId="4" applyFont="1" applyFill="1" applyAlignment="1">
      <alignment horizontal="left" vertical="center"/>
    </xf>
    <xf numFmtId="0" fontId="1" fillId="7" borderId="0" xfId="4" applyFill="1" applyAlignment="1">
      <alignment horizontal="center" vertical="center"/>
    </xf>
    <xf numFmtId="0" fontId="0" fillId="8" borderId="0" xfId="4" applyFont="1" applyFill="1" applyAlignment="1">
      <alignment horizontal="left" vertical="center"/>
    </xf>
    <xf numFmtId="0" fontId="1" fillId="8" borderId="0" xfId="4" applyFill="1" applyAlignment="1">
      <alignment horizontal="center" vertical="center"/>
    </xf>
    <xf numFmtId="3" fontId="1" fillId="8" borderId="0" xfId="4" applyNumberFormat="1" applyFill="1"/>
    <xf numFmtId="0" fontId="0" fillId="0" borderId="0" xfId="4" applyFont="1" applyAlignment="1">
      <alignment horizontal="left" vertical="center"/>
    </xf>
    <xf numFmtId="0" fontId="25" fillId="0" borderId="0" xfId="4" applyFont="1" applyAlignment="1">
      <alignment horizontal="left" vertical="center"/>
    </xf>
    <xf numFmtId="3" fontId="0" fillId="0" borderId="0" xfId="4" applyNumberFormat="1" applyFont="1" applyAlignment="1">
      <alignment vertical="top" wrapText="1"/>
    </xf>
    <xf numFmtId="3" fontId="25" fillId="0" borderId="0" xfId="4" applyNumberFormat="1" applyFont="1"/>
    <xf numFmtId="3" fontId="43" fillId="0" borderId="0" xfId="4" applyNumberFormat="1" applyFont="1"/>
    <xf numFmtId="0" fontId="1" fillId="0" borderId="7" xfId="4" applyBorder="1" applyAlignment="1">
      <alignment horizontal="center" vertical="center"/>
    </xf>
    <xf numFmtId="49" fontId="1" fillId="0" borderId="7" xfId="4" applyNumberFormat="1" applyBorder="1" applyAlignment="1">
      <alignment horizontal="center" vertical="center"/>
    </xf>
    <xf numFmtId="0" fontId="19" fillId="0" borderId="7" xfId="4" applyFont="1" applyBorder="1" applyAlignment="1">
      <alignment horizontal="center" vertical="center"/>
    </xf>
    <xf numFmtId="0" fontId="6" fillId="0" borderId="2" xfId="4" applyFont="1" applyBorder="1" applyAlignment="1">
      <alignment horizontal="left"/>
    </xf>
    <xf numFmtId="0" fontId="2" fillId="5" borderId="2" xfId="4" applyFont="1" applyFill="1" applyBorder="1" applyAlignment="1">
      <alignment horizontal="left" vertical="center"/>
    </xf>
    <xf numFmtId="3" fontId="1" fillId="0" borderId="0" xfId="4" applyNumberFormat="1" applyAlignment="1">
      <alignment horizontal="left"/>
    </xf>
    <xf numFmtId="0" fontId="10" fillId="5" borderId="2" xfId="4" applyFont="1" applyFill="1" applyBorder="1" applyAlignment="1">
      <alignment horizontal="left" vertical="center"/>
    </xf>
    <xf numFmtId="169" fontId="10" fillId="5" borderId="2" xfId="4" applyNumberFormat="1" applyFont="1" applyFill="1" applyBorder="1" applyAlignment="1">
      <alignment vertical="center" wrapText="1"/>
    </xf>
    <xf numFmtId="170" fontId="10" fillId="0" borderId="0" xfId="4" applyNumberFormat="1" applyFont="1" applyAlignment="1">
      <alignment horizontal="center" vertical="center" wrapText="1"/>
    </xf>
    <xf numFmtId="3" fontId="10" fillId="5" borderId="2" xfId="4" applyNumberFormat="1" applyFont="1" applyFill="1" applyBorder="1" applyAlignment="1">
      <alignment vertical="center"/>
    </xf>
    <xf numFmtId="170" fontId="6" fillId="5" borderId="2" xfId="4" applyNumberFormat="1" applyFont="1" applyFill="1" applyBorder="1" applyAlignment="1">
      <alignment horizontal="center" vertical="center" wrapText="1"/>
    </xf>
    <xf numFmtId="4" fontId="6" fillId="0" borderId="2" xfId="4" applyNumberFormat="1" applyFont="1" applyBorder="1"/>
    <xf numFmtId="3" fontId="10" fillId="3" borderId="7" xfId="4" applyNumberFormat="1" applyFont="1" applyFill="1" applyBorder="1"/>
    <xf numFmtId="4" fontId="10" fillId="5" borderId="2" xfId="4" applyNumberFormat="1" applyFont="1" applyFill="1" applyBorder="1"/>
    <xf numFmtId="3" fontId="16" fillId="0" borderId="2" xfId="4" applyNumberFormat="1" applyFont="1" applyBorder="1"/>
    <xf numFmtId="3" fontId="16" fillId="0" borderId="0" xfId="4" applyNumberFormat="1" applyFont="1"/>
    <xf numFmtId="3" fontId="6" fillId="0" borderId="2" xfId="4" applyNumberFormat="1" applyFont="1" applyBorder="1" applyAlignment="1">
      <alignment horizontal="left" vertical="center"/>
    </xf>
    <xf numFmtId="3" fontId="6" fillId="0" borderId="2" xfId="4" applyNumberFormat="1" applyFont="1" applyBorder="1" applyAlignment="1">
      <alignment horizontal="right" vertical="center"/>
    </xf>
    <xf numFmtId="3" fontId="6" fillId="0" borderId="0" xfId="4" applyNumberFormat="1" applyFont="1" applyAlignment="1">
      <alignment horizontal="right" vertical="center"/>
    </xf>
    <xf numFmtId="2" fontId="1" fillId="0" borderId="12" xfId="4" applyNumberFormat="1" applyBorder="1" applyAlignment="1">
      <alignment horizontal="right" vertical="center"/>
    </xf>
    <xf numFmtId="3" fontId="6" fillId="0" borderId="2" xfId="5" applyNumberFormat="1" applyFont="1" applyBorder="1"/>
    <xf numFmtId="4" fontId="17" fillId="0" borderId="2" xfId="5" applyNumberFormat="1" applyFont="1" applyBorder="1"/>
    <xf numFmtId="4" fontId="17" fillId="0" borderId="0" xfId="5" applyNumberFormat="1" applyFont="1"/>
    <xf numFmtId="4" fontId="10" fillId="3" borderId="2" xfId="4" applyNumberFormat="1" applyFont="1" applyFill="1" applyBorder="1"/>
    <xf numFmtId="3" fontId="29" fillId="0" borderId="0" xfId="4" applyNumberFormat="1" applyFont="1"/>
    <xf numFmtId="3" fontId="18" fillId="0" borderId="0" xfId="4" applyNumberFormat="1" applyFont="1"/>
    <xf numFmtId="0" fontId="4" fillId="0" borderId="7" xfId="0" applyFont="1" applyBorder="1" applyAlignment="1">
      <alignment wrapText="1"/>
    </xf>
    <xf numFmtId="3" fontId="20" fillId="0" borderId="2" xfId="0" applyNumberFormat="1" applyFont="1" applyBorder="1" applyAlignment="1">
      <alignment horizontal="right" vertical="center"/>
    </xf>
    <xf numFmtId="0" fontId="20" fillId="0" borderId="2" xfId="0" applyFont="1" applyBorder="1" applyAlignment="1">
      <alignment vertical="top"/>
    </xf>
    <xf numFmtId="0" fontId="22" fillId="0" borderId="7" xfId="0" applyFont="1" applyBorder="1" applyAlignment="1">
      <alignment wrapText="1"/>
    </xf>
    <xf numFmtId="3" fontId="21" fillId="0" borderId="2" xfId="0" applyNumberFormat="1" applyFont="1" applyBorder="1" applyAlignment="1">
      <alignment horizontal="right" vertical="center"/>
    </xf>
    <xf numFmtId="3" fontId="1" fillId="0" borderId="7" xfId="4" applyNumberFormat="1" applyBorder="1"/>
    <xf numFmtId="0" fontId="6" fillId="0" borderId="7" xfId="0" applyFont="1" applyBorder="1"/>
    <xf numFmtId="0" fontId="22" fillId="5" borderId="7" xfId="0" applyFont="1" applyFill="1" applyBorder="1" applyAlignment="1">
      <alignment wrapText="1"/>
    </xf>
    <xf numFmtId="3" fontId="21" fillId="5" borderId="2" xfId="0" applyNumberFormat="1" applyFont="1" applyFill="1" applyBorder="1" applyAlignment="1">
      <alignment horizontal="right" vertical="center"/>
    </xf>
    <xf numFmtId="3" fontId="0" fillId="0" borderId="2" xfId="11" applyNumberFormat="1" applyFont="1" applyBorder="1" applyAlignment="1">
      <alignment horizontal="left"/>
    </xf>
    <xf numFmtId="3" fontId="6" fillId="0" borderId="0" xfId="11" applyNumberFormat="1" applyFont="1"/>
    <xf numFmtId="0" fontId="6" fillId="0" borderId="2" xfId="11" applyFont="1" applyBorder="1" applyAlignment="1">
      <alignment horizontal="left"/>
    </xf>
    <xf numFmtId="0" fontId="6" fillId="0" borderId="2" xfId="11" applyFont="1" applyBorder="1"/>
    <xf numFmtId="10" fontId="6" fillId="0" borderId="2" xfId="11" applyNumberFormat="1" applyFont="1" applyBorder="1"/>
    <xf numFmtId="10" fontId="6" fillId="0" borderId="0" xfId="11" applyNumberFormat="1" applyFont="1"/>
    <xf numFmtId="3" fontId="6" fillId="0" borderId="8" xfId="11" applyNumberFormat="1" applyFont="1" applyBorder="1"/>
    <xf numFmtId="3" fontId="6" fillId="0" borderId="15" xfId="11" applyNumberFormat="1" applyFont="1" applyBorder="1"/>
    <xf numFmtId="0" fontId="6" fillId="0" borderId="7" xfId="11" applyFont="1" applyBorder="1" applyAlignment="1">
      <alignment horizontal="left"/>
    </xf>
    <xf numFmtId="2" fontId="1" fillId="0" borderId="13" xfId="4" applyNumberFormat="1" applyBorder="1" applyAlignment="1">
      <alignment horizontal="right" vertical="center"/>
    </xf>
    <xf numFmtId="2" fontId="1" fillId="0" borderId="14" xfId="4" applyNumberFormat="1" applyBorder="1" applyAlignment="1">
      <alignment horizontal="right" vertical="center"/>
    </xf>
    <xf numFmtId="2" fontId="1" fillId="0" borderId="0" xfId="4" applyNumberFormat="1" applyAlignment="1">
      <alignment horizontal="right" vertical="center"/>
    </xf>
    <xf numFmtId="3" fontId="1" fillId="0" borderId="2" xfId="4" applyNumberFormat="1" applyBorder="1" applyAlignment="1">
      <alignment horizontal="right" vertical="center"/>
    </xf>
    <xf numFmtId="3" fontId="1" fillId="0" borderId="16" xfId="4" applyNumberFormat="1" applyBorder="1" applyAlignment="1">
      <alignment horizontal="right" vertical="center"/>
    </xf>
    <xf numFmtId="3" fontId="1" fillId="0" borderId="0" xfId="4" applyNumberFormat="1" applyAlignment="1">
      <alignment horizontal="right" vertical="center"/>
    </xf>
    <xf numFmtId="0" fontId="12" fillId="0" borderId="0" xfId="11" applyFont="1"/>
    <xf numFmtId="2" fontId="1" fillId="0" borderId="21" xfId="4" applyNumberFormat="1" applyBorder="1" applyAlignment="1">
      <alignment horizontal="right" vertical="center"/>
    </xf>
    <xf numFmtId="2" fontId="1" fillId="0" borderId="3" xfId="4" applyNumberFormat="1" applyBorder="1" applyAlignment="1">
      <alignment horizontal="right" vertical="center"/>
    </xf>
    <xf numFmtId="0" fontId="45" fillId="0" borderId="0" xfId="0" applyFont="1"/>
    <xf numFmtId="0" fontId="10" fillId="0" borderId="0" xfId="4" applyFont="1" applyAlignment="1">
      <alignment vertical="center"/>
    </xf>
    <xf numFmtId="0" fontId="6" fillId="0" borderId="0" xfId="4" applyFont="1" applyAlignment="1">
      <alignment horizontal="left" vertical="center" wrapText="1"/>
    </xf>
    <xf numFmtId="0" fontId="0" fillId="0" borderId="0" xfId="4" applyFont="1" applyAlignment="1">
      <alignment horizontal="left" vertical="center" wrapText="1"/>
    </xf>
    <xf numFmtId="3" fontId="6" fillId="0" borderId="0" xfId="4" applyNumberFormat="1" applyFont="1" applyAlignment="1">
      <alignment horizontal="left" wrapText="1"/>
    </xf>
    <xf numFmtId="3" fontId="0" fillId="0" borderId="0" xfId="4" applyNumberFormat="1" applyFont="1" applyAlignment="1">
      <alignment horizontal="left" vertical="center" wrapText="1"/>
    </xf>
    <xf numFmtId="3" fontId="0" fillId="0" borderId="0" xfId="4" applyNumberFormat="1" applyFont="1" applyAlignment="1">
      <alignment horizontal="left" wrapText="1"/>
    </xf>
    <xf numFmtId="3" fontId="6" fillId="6" borderId="24" xfId="4" applyNumberFormat="1" applyFont="1" applyFill="1" applyBorder="1" applyAlignment="1">
      <alignment horizontal="left" vertical="center" wrapText="1"/>
    </xf>
    <xf numFmtId="3" fontId="6" fillId="6" borderId="5" xfId="4" applyNumberFormat="1" applyFont="1" applyFill="1" applyBorder="1" applyAlignment="1">
      <alignment horizontal="left" vertical="center" wrapText="1"/>
    </xf>
    <xf numFmtId="0" fontId="22" fillId="5" borderId="8" xfId="0" applyFont="1" applyFill="1" applyBorder="1" applyAlignment="1">
      <alignment horizontal="center" wrapText="1"/>
    </xf>
    <xf numFmtId="0" fontId="22" fillId="5" borderId="5" xfId="0" applyFont="1" applyFill="1" applyBorder="1" applyAlignment="1">
      <alignment horizontal="center" wrapText="1"/>
    </xf>
    <xf numFmtId="3" fontId="1" fillId="0" borderId="3" xfId="4" applyNumberFormat="1" applyBorder="1" applyAlignment="1">
      <alignment horizontal="center" vertical="center" wrapText="1"/>
    </xf>
    <xf numFmtId="3" fontId="1" fillId="0" borderId="0" xfId="4" applyNumberFormat="1" applyAlignment="1">
      <alignment horizontal="center" vertical="center" wrapText="1"/>
    </xf>
    <xf numFmtId="0" fontId="22" fillId="5" borderId="2" xfId="0" applyFont="1" applyFill="1" applyBorder="1" applyAlignment="1">
      <alignment horizontal="center" vertical="center" wrapText="1"/>
    </xf>
    <xf numFmtId="0" fontId="22" fillId="5" borderId="2" xfId="0" applyFont="1" applyFill="1" applyBorder="1" applyAlignment="1">
      <alignment horizontal="center" wrapText="1"/>
    </xf>
    <xf numFmtId="170" fontId="10" fillId="3" borderId="2" xfId="4" applyNumberFormat="1" applyFont="1" applyFill="1" applyBorder="1" applyAlignment="1">
      <alignment horizontal="center" vertical="center" wrapText="1"/>
    </xf>
    <xf numFmtId="3" fontId="1" fillId="8" borderId="0" xfId="4" applyNumberFormat="1" applyFill="1" applyAlignment="1">
      <alignment horizontal="center" vertical="center" wrapText="1"/>
    </xf>
    <xf numFmtId="3" fontId="6" fillId="0" borderId="18" xfId="4" applyNumberFormat="1" applyFont="1" applyBorder="1" applyAlignment="1">
      <alignment horizontal="center" wrapText="1"/>
    </xf>
    <xf numFmtId="3" fontId="6" fillId="0" borderId="9" xfId="4" applyNumberFormat="1" applyFont="1" applyBorder="1" applyAlignment="1">
      <alignment horizontal="center" wrapText="1"/>
    </xf>
    <xf numFmtId="3" fontId="6" fillId="0" borderId="19" xfId="4" applyNumberFormat="1" applyFont="1" applyBorder="1" applyAlignment="1">
      <alignment horizontal="center" wrapText="1"/>
    </xf>
    <xf numFmtId="3" fontId="6" fillId="0" borderId="20" xfId="4" applyNumberFormat="1" applyFont="1" applyBorder="1" applyAlignment="1">
      <alignment horizontal="center" wrapText="1"/>
    </xf>
    <xf numFmtId="0" fontId="1" fillId="6" borderId="7" xfId="4" applyFill="1" applyBorder="1" applyAlignment="1" applyProtection="1">
      <alignment horizontal="left" vertical="center"/>
      <protection locked="0"/>
    </xf>
    <xf numFmtId="0" fontId="1" fillId="6" borderId="6" xfId="4" applyFill="1" applyBorder="1" applyAlignment="1" applyProtection="1">
      <alignment horizontal="left" vertical="center"/>
      <protection locked="0"/>
    </xf>
    <xf numFmtId="0" fontId="1" fillId="6" borderId="4" xfId="4" applyFill="1" applyBorder="1" applyAlignment="1" applyProtection="1">
      <alignment horizontal="left" vertical="center"/>
      <protection locked="0"/>
    </xf>
    <xf numFmtId="3" fontId="6" fillId="0" borderId="17" xfId="4" applyNumberFormat="1" applyFont="1" applyBorder="1" applyAlignment="1">
      <alignment horizontal="center" wrapText="1"/>
    </xf>
    <xf numFmtId="3" fontId="6" fillId="0" borderId="3" xfId="4" applyNumberFormat="1" applyFont="1" applyBorder="1" applyAlignment="1">
      <alignment horizontal="center" wrapText="1"/>
    </xf>
    <xf numFmtId="3" fontId="6" fillId="0" borderId="0" xfId="4" applyNumberFormat="1" applyFont="1" applyAlignment="1">
      <alignment horizontal="center" wrapText="1"/>
    </xf>
    <xf numFmtId="3" fontId="6" fillId="0" borderId="22" xfId="4" applyNumberFormat="1" applyFont="1" applyBorder="1" applyAlignment="1">
      <alignment horizontal="center" wrapText="1"/>
    </xf>
    <xf numFmtId="3" fontId="6" fillId="0" borderId="23" xfId="4" applyNumberFormat="1" applyFont="1" applyBorder="1" applyAlignment="1">
      <alignment horizontal="center" wrapText="1"/>
    </xf>
    <xf numFmtId="0" fontId="10" fillId="5" borderId="7" xfId="11" applyFont="1" applyFill="1" applyBorder="1" applyAlignment="1">
      <alignment horizontal="center"/>
    </xf>
    <xf numFmtId="0" fontId="10" fillId="5" borderId="6" xfId="11" applyFont="1" applyFill="1" applyBorder="1" applyAlignment="1">
      <alignment horizontal="center"/>
    </xf>
    <xf numFmtId="0" fontId="10" fillId="5" borderId="4" xfId="11" applyFont="1" applyFill="1" applyBorder="1" applyAlignment="1">
      <alignment horizontal="center"/>
    </xf>
    <xf numFmtId="0" fontId="22" fillId="5" borderId="2" xfId="0" applyFont="1" applyFill="1" applyBorder="1" applyAlignment="1">
      <alignment horizontal="center" vertical="center"/>
    </xf>
    <xf numFmtId="0" fontId="23" fillId="6" borderId="7" xfId="0" applyFont="1" applyFill="1" applyBorder="1" applyAlignment="1" applyProtection="1">
      <alignment horizontal="left" vertical="top"/>
      <protection locked="0"/>
    </xf>
    <xf numFmtId="0" fontId="23" fillId="6" borderId="4" xfId="0" applyFont="1" applyFill="1" applyBorder="1" applyAlignment="1" applyProtection="1">
      <alignment horizontal="left" vertical="top"/>
      <protection locked="0"/>
    </xf>
    <xf numFmtId="0" fontId="23" fillId="0" borderId="7" xfId="0" applyFont="1" applyBorder="1" applyAlignment="1">
      <alignment horizontal="left" vertical="top"/>
    </xf>
    <xf numFmtId="0" fontId="23" fillId="0" borderId="4" xfId="0" applyFont="1" applyBorder="1" applyAlignment="1">
      <alignment horizontal="left" vertical="top"/>
    </xf>
    <xf numFmtId="0" fontId="10" fillId="5" borderId="7" xfId="11" applyFont="1" applyFill="1" applyBorder="1" applyAlignment="1">
      <alignment horizontal="left"/>
    </xf>
    <xf numFmtId="0" fontId="10" fillId="5" borderId="6" xfId="11" applyFont="1" applyFill="1" applyBorder="1" applyAlignment="1">
      <alignment horizontal="left"/>
    </xf>
    <xf numFmtId="0" fontId="10" fillId="5" borderId="4" xfId="11" applyFont="1" applyFill="1" applyBorder="1" applyAlignment="1">
      <alignment horizontal="left"/>
    </xf>
    <xf numFmtId="0" fontId="22" fillId="5" borderId="7" xfId="0" applyFont="1" applyFill="1" applyBorder="1" applyAlignment="1">
      <alignment horizontal="center" vertical="center"/>
    </xf>
    <xf numFmtId="0" fontId="22" fillId="5" borderId="4" xfId="0" applyFont="1" applyFill="1" applyBorder="1" applyAlignment="1">
      <alignment horizontal="center" vertical="center"/>
    </xf>
    <xf numFmtId="3" fontId="0" fillId="8" borderId="0" xfId="4" applyNumberFormat="1" applyFont="1" applyFill="1" applyAlignment="1">
      <alignment horizontal="left" vertical="top" wrapText="1"/>
    </xf>
    <xf numFmtId="3" fontId="1" fillId="6" borderId="0" xfId="4" applyNumberFormat="1" applyFill="1" applyAlignment="1">
      <alignment horizontal="left" vertical="top" wrapText="1"/>
    </xf>
    <xf numFmtId="0" fontId="10" fillId="5" borderId="2" xfId="11" applyFont="1" applyFill="1" applyBorder="1" applyAlignment="1">
      <alignment horizontal="left"/>
    </xf>
    <xf numFmtId="4" fontId="6" fillId="0" borderId="18" xfId="4" applyNumberFormat="1" applyFont="1" applyBorder="1" applyAlignment="1">
      <alignment horizontal="center" wrapText="1"/>
    </xf>
    <xf numFmtId="4" fontId="6" fillId="0" borderId="17" xfId="4" applyNumberFormat="1" applyFont="1" applyBorder="1" applyAlignment="1">
      <alignment horizontal="center" wrapText="1"/>
    </xf>
    <xf numFmtId="4" fontId="6" fillId="0" borderId="9" xfId="4" applyNumberFormat="1" applyFont="1" applyBorder="1" applyAlignment="1">
      <alignment horizontal="center" wrapText="1"/>
    </xf>
    <xf numFmtId="4" fontId="6" fillId="0" borderId="3" xfId="4" applyNumberFormat="1" applyFont="1" applyBorder="1" applyAlignment="1">
      <alignment horizontal="center" wrapText="1"/>
    </xf>
    <xf numFmtId="4" fontId="6" fillId="0" borderId="0" xfId="4" applyNumberFormat="1" applyFont="1" applyAlignment="1">
      <alignment horizontal="center" wrapText="1"/>
    </xf>
    <xf numFmtId="4" fontId="6" fillId="0" borderId="22" xfId="4" applyNumberFormat="1" applyFont="1" applyBorder="1" applyAlignment="1">
      <alignment horizontal="center" wrapText="1"/>
    </xf>
    <xf numFmtId="4" fontId="6" fillId="0" borderId="19" xfId="4" applyNumberFormat="1" applyFont="1" applyBorder="1" applyAlignment="1">
      <alignment horizontal="center" wrapText="1"/>
    </xf>
    <xf numFmtId="4" fontId="6" fillId="0" borderId="23" xfId="4" applyNumberFormat="1" applyFont="1" applyBorder="1" applyAlignment="1">
      <alignment horizontal="center" wrapText="1"/>
    </xf>
    <xf numFmtId="4" fontId="6" fillId="0" borderId="20" xfId="4" applyNumberFormat="1" applyFont="1" applyBorder="1" applyAlignment="1">
      <alignment horizontal="center" wrapText="1"/>
    </xf>
    <xf numFmtId="3" fontId="0" fillId="0" borderId="18" xfId="4" applyNumberFormat="1" applyFont="1" applyBorder="1" applyAlignment="1">
      <alignment horizontal="center" wrapText="1"/>
    </xf>
    <xf numFmtId="3" fontId="0" fillId="0" borderId="9" xfId="4" applyNumberFormat="1" applyFont="1" applyBorder="1" applyAlignment="1">
      <alignment horizontal="center" wrapText="1"/>
    </xf>
    <xf numFmtId="3" fontId="0" fillId="0" borderId="3" xfId="4" applyNumberFormat="1" applyFont="1" applyBorder="1" applyAlignment="1">
      <alignment horizontal="center" wrapText="1"/>
    </xf>
    <xf numFmtId="3" fontId="0" fillId="0" borderId="22" xfId="4" applyNumberFormat="1" applyFont="1" applyBorder="1" applyAlignment="1">
      <alignment horizontal="center" wrapText="1"/>
    </xf>
    <xf numFmtId="3" fontId="0" fillId="0" borderId="19" xfId="4" applyNumberFormat="1" applyFont="1" applyBorder="1" applyAlignment="1">
      <alignment horizontal="center" wrapText="1"/>
    </xf>
    <xf numFmtId="3" fontId="0" fillId="0" borderId="20" xfId="4" applyNumberFormat="1" applyFont="1" applyBorder="1" applyAlignment="1">
      <alignment horizontal="center" wrapText="1"/>
    </xf>
    <xf numFmtId="3" fontId="2" fillId="0" borderId="0" xfId="4" applyNumberFormat="1" applyFont="1" applyAlignment="1">
      <alignment horizontal="left" wrapText="1"/>
    </xf>
    <xf numFmtId="3" fontId="2" fillId="0" borderId="0" xfId="4" applyNumberFormat="1" applyFont="1" applyAlignment="1">
      <alignment horizontal="left"/>
    </xf>
    <xf numFmtId="0" fontId="36" fillId="7" borderId="0" xfId="4" applyFont="1" applyFill="1" applyAlignment="1">
      <alignment horizontal="left" vertical="center"/>
    </xf>
    <xf numFmtId="3" fontId="6" fillId="6" borderId="0" xfId="4" applyNumberFormat="1" applyFont="1" applyFill="1" applyAlignment="1">
      <alignment horizontal="left" vertical="top" wrapText="1"/>
    </xf>
    <xf numFmtId="169" fontId="10" fillId="5" borderId="2" xfId="4" applyNumberFormat="1" applyFont="1" applyFill="1" applyBorder="1" applyAlignment="1">
      <alignment horizontal="left" vertical="center" wrapText="1"/>
    </xf>
    <xf numFmtId="170" fontId="10" fillId="3" borderId="8" xfId="4" applyNumberFormat="1" applyFont="1" applyFill="1" applyBorder="1" applyAlignment="1">
      <alignment horizontal="center" vertical="center" wrapText="1"/>
    </xf>
    <xf numFmtId="170" fontId="10" fillId="3" borderId="5" xfId="4" applyNumberFormat="1" applyFont="1" applyFill="1" applyBorder="1" applyAlignment="1">
      <alignment horizontal="center" vertical="center" wrapText="1"/>
    </xf>
    <xf numFmtId="3" fontId="2" fillId="0" borderId="2" xfId="4" applyNumberFormat="1" applyFont="1" applyBorder="1" applyAlignment="1">
      <alignment horizontal="left"/>
    </xf>
    <xf numFmtId="3" fontId="1" fillId="0" borderId="2" xfId="4" applyNumberFormat="1" applyBorder="1" applyAlignment="1">
      <alignment horizontal="left"/>
    </xf>
    <xf numFmtId="0" fontId="31" fillId="0" borderId="0" xfId="4" applyFont="1" applyAlignment="1">
      <alignment horizontal="left" vertical="center" wrapText="1"/>
    </xf>
    <xf numFmtId="3" fontId="0" fillId="6" borderId="0" xfId="4" applyNumberFormat="1" applyFont="1" applyFill="1" applyAlignment="1">
      <alignment horizontal="left" vertical="top" wrapText="1"/>
    </xf>
    <xf numFmtId="170" fontId="10" fillId="5" borderId="2" xfId="4" applyNumberFormat="1" applyFont="1" applyFill="1" applyBorder="1" applyAlignment="1">
      <alignment horizontal="center" vertical="center" wrapText="1"/>
    </xf>
  </cellXfs>
  <cellStyles count="15">
    <cellStyle name="Comma 2" xfId="3" xr:uid="{CBA442CB-63A1-4A4C-9E91-6D4A38816674}"/>
    <cellStyle name="Comma 2 3 2" xfId="8" xr:uid="{DB92CECB-D86F-44DA-8160-C9F1419DA3FF}"/>
    <cellStyle name="Currency" xfId="12" builtinId="4"/>
    <cellStyle name="Currency_Preliminary UW3 Care-A-Minium portfolio" xfId="14" xr:uid="{9E17CCAE-CB94-4444-8E91-5840CB3B9EF8}"/>
    <cellStyle name="Normal" xfId="0" builtinId="0"/>
    <cellStyle name="Normal 2" xfId="2" xr:uid="{DC09588B-ECBF-47B6-95AA-8BC681BC2C7D}"/>
    <cellStyle name="Normal 2 2" xfId="11" xr:uid="{E2B667A2-DAA4-4F8A-8433-83E7675CB9E9}"/>
    <cellStyle name="Normal 4 2 2" xfId="4" xr:uid="{317B6886-7258-4914-AD9E-A4FD115573ED}"/>
    <cellStyle name="Normal 6 13 2" xfId="7" xr:uid="{BB159A25-9068-4D1C-9AD6-33D3657ACE40}"/>
    <cellStyle name="Normal_GILCAP" xfId="5" xr:uid="{4FE4FFCC-94F3-45DF-9D53-1F238BCAE0FD}"/>
    <cellStyle name="Normal_Sheet1 2" xfId="6" xr:uid="{F5F7C0BE-108F-4F9F-9B79-7FB76F2BEEE1}"/>
    <cellStyle name="Percent" xfId="1" builtinId="5"/>
    <cellStyle name="Percent 2" xfId="9" xr:uid="{A7F1E4F5-62FC-498F-978A-0F50DB09162C}"/>
    <cellStyle name="Percent 2 2" xfId="13" xr:uid="{F97AE2C9-B143-49C2-8C0D-BE508C22F064}"/>
    <cellStyle name="Percent 2 2 2" xfId="10" xr:uid="{1CDA968E-CDF7-4B4D-9ED4-FC252BCA2051}"/>
  </cellStyles>
  <dxfs count="0"/>
  <tableStyles count="0" defaultTableStyle="TableStyleMedium2" defaultPivotStyle="PivotStyleLight16"/>
  <colors>
    <mruColors>
      <color rgb="FFD1EFFA"/>
      <color rgb="FFA4DEF4"/>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66675</xdr:rowOff>
    </xdr:from>
    <xdr:to>
      <xdr:col>5</xdr:col>
      <xdr:colOff>161925</xdr:colOff>
      <xdr:row>0</xdr:row>
      <xdr:rowOff>190500</xdr:rowOff>
    </xdr:to>
    <xdr:pic>
      <xdr:nvPicPr>
        <xdr:cNvPr id="2" name="Picture 3">
          <a:extLst>
            <a:ext uri="{FF2B5EF4-FFF2-40B4-BE49-F238E27FC236}">
              <a16:creationId xmlns:a16="http://schemas.microsoft.com/office/drawing/2014/main" id="{80F68AE7-50C4-4221-9E67-F3727BD9A89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0120" y="66675"/>
          <a:ext cx="1619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17929</xdr:colOff>
      <xdr:row>77</xdr:row>
      <xdr:rowOff>35858</xdr:rowOff>
    </xdr:from>
    <xdr:to>
      <xdr:col>5</xdr:col>
      <xdr:colOff>89647</xdr:colOff>
      <xdr:row>78</xdr:row>
      <xdr:rowOff>143435</xdr:rowOff>
    </xdr:to>
    <xdr:sp macro="" textlink="">
      <xdr:nvSpPr>
        <xdr:cNvPr id="2" name="Right Brace 1">
          <a:extLst>
            <a:ext uri="{FF2B5EF4-FFF2-40B4-BE49-F238E27FC236}">
              <a16:creationId xmlns:a16="http://schemas.microsoft.com/office/drawing/2014/main" id="{5C117A96-B3C1-5B8E-8B5D-C3C8F5D2C5FE}"/>
            </a:ext>
          </a:extLst>
        </xdr:cNvPr>
        <xdr:cNvSpPr/>
      </xdr:nvSpPr>
      <xdr:spPr>
        <a:xfrm>
          <a:off x="3980329" y="14504893"/>
          <a:ext cx="71718" cy="286871"/>
        </a:xfrm>
        <a:prstGeom prst="rightBrace">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158115</xdr:colOff>
      <xdr:row>0</xdr:row>
      <xdr:rowOff>66675</xdr:rowOff>
    </xdr:from>
    <xdr:to>
      <xdr:col>6</xdr:col>
      <xdr:colOff>320040</xdr:colOff>
      <xdr:row>0</xdr:row>
      <xdr:rowOff>190500</xdr:rowOff>
    </xdr:to>
    <xdr:pic>
      <xdr:nvPicPr>
        <xdr:cNvPr id="2" name="Picture 4">
          <a:extLst>
            <a:ext uri="{FF2B5EF4-FFF2-40B4-BE49-F238E27FC236}">
              <a16:creationId xmlns:a16="http://schemas.microsoft.com/office/drawing/2014/main" id="{47134711-0FBC-4907-828A-01C00C3F568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66675"/>
          <a:ext cx="1619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0</xdr:row>
      <xdr:rowOff>66675</xdr:rowOff>
    </xdr:from>
    <xdr:to>
      <xdr:col>6</xdr:col>
      <xdr:colOff>161925</xdr:colOff>
      <xdr:row>0</xdr:row>
      <xdr:rowOff>190500</xdr:rowOff>
    </xdr:to>
    <xdr:pic>
      <xdr:nvPicPr>
        <xdr:cNvPr id="3" name="Picture 3">
          <a:extLst>
            <a:ext uri="{FF2B5EF4-FFF2-40B4-BE49-F238E27FC236}">
              <a16:creationId xmlns:a16="http://schemas.microsoft.com/office/drawing/2014/main" id="{2FCE1456-20F1-4C63-BDF8-6DE14315A9F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58840" y="66675"/>
          <a:ext cx="1619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238461</xdr:colOff>
      <xdr:row>0</xdr:row>
      <xdr:rowOff>43815</xdr:rowOff>
    </xdr:from>
    <xdr:to>
      <xdr:col>6</xdr:col>
      <xdr:colOff>400386</xdr:colOff>
      <xdr:row>0</xdr:row>
      <xdr:rowOff>167640</xdr:rowOff>
    </xdr:to>
    <xdr:pic>
      <xdr:nvPicPr>
        <xdr:cNvPr id="3" name="Picture 3">
          <a:extLst>
            <a:ext uri="{FF2B5EF4-FFF2-40B4-BE49-F238E27FC236}">
              <a16:creationId xmlns:a16="http://schemas.microsoft.com/office/drawing/2014/main" id="{546E076D-EC5D-464F-A6C7-D5E19B982B0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8979" y="43815"/>
          <a:ext cx="1619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62753</xdr:colOff>
      <xdr:row>0</xdr:row>
      <xdr:rowOff>44823</xdr:rowOff>
    </xdr:from>
    <xdr:to>
      <xdr:col>6</xdr:col>
      <xdr:colOff>224678</xdr:colOff>
      <xdr:row>0</xdr:row>
      <xdr:rowOff>168648</xdr:rowOff>
    </xdr:to>
    <xdr:pic>
      <xdr:nvPicPr>
        <xdr:cNvPr id="4" name="Picture 4">
          <a:extLst>
            <a:ext uri="{FF2B5EF4-FFF2-40B4-BE49-F238E27FC236}">
              <a16:creationId xmlns:a16="http://schemas.microsoft.com/office/drawing/2014/main" id="{19F3C778-30B2-4A17-8D2E-3B4255321FB6}"/>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3271" y="44823"/>
          <a:ext cx="1619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676275</xdr:colOff>
      <xdr:row>0</xdr:row>
      <xdr:rowOff>66675</xdr:rowOff>
    </xdr:from>
    <xdr:to>
      <xdr:col>7</xdr:col>
      <xdr:colOff>838200</xdr:colOff>
      <xdr:row>0</xdr:row>
      <xdr:rowOff>190500</xdr:rowOff>
    </xdr:to>
    <xdr:pic>
      <xdr:nvPicPr>
        <xdr:cNvPr id="2" name="Picture 4">
          <a:extLst>
            <a:ext uri="{FF2B5EF4-FFF2-40B4-BE49-F238E27FC236}">
              <a16:creationId xmlns:a16="http://schemas.microsoft.com/office/drawing/2014/main" id="{7A1E4E21-C55C-41D9-8844-FE1446B9365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4055" y="66675"/>
          <a:ext cx="1619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0</xdr:row>
      <xdr:rowOff>66675</xdr:rowOff>
    </xdr:from>
    <xdr:to>
      <xdr:col>8</xdr:col>
      <xdr:colOff>161925</xdr:colOff>
      <xdr:row>0</xdr:row>
      <xdr:rowOff>190500</xdr:rowOff>
    </xdr:to>
    <xdr:pic>
      <xdr:nvPicPr>
        <xdr:cNvPr id="3" name="Picture 3">
          <a:extLst>
            <a:ext uri="{FF2B5EF4-FFF2-40B4-BE49-F238E27FC236}">
              <a16:creationId xmlns:a16="http://schemas.microsoft.com/office/drawing/2014/main" id="{42ED8FB6-906D-4F05-BF82-611F4DB96C07}"/>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58840" y="66675"/>
          <a:ext cx="1619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923701</xdr:colOff>
      <xdr:row>0</xdr:row>
      <xdr:rowOff>60400</xdr:rowOff>
    </xdr:from>
    <xdr:to>
      <xdr:col>6</xdr:col>
      <xdr:colOff>1085626</xdr:colOff>
      <xdr:row>0</xdr:row>
      <xdr:rowOff>184225</xdr:rowOff>
    </xdr:to>
    <xdr:pic>
      <xdr:nvPicPr>
        <xdr:cNvPr id="2" name="Picture 4">
          <a:extLst>
            <a:ext uri="{FF2B5EF4-FFF2-40B4-BE49-F238E27FC236}">
              <a16:creationId xmlns:a16="http://schemas.microsoft.com/office/drawing/2014/main" id="{BB0C98C2-67E0-4FCA-94B5-22926FA273A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8007" y="60400"/>
          <a:ext cx="1619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15240</xdr:colOff>
      <xdr:row>0</xdr:row>
      <xdr:rowOff>51435</xdr:rowOff>
    </xdr:from>
    <xdr:to>
      <xdr:col>7</xdr:col>
      <xdr:colOff>177165</xdr:colOff>
      <xdr:row>0</xdr:row>
      <xdr:rowOff>175260</xdr:rowOff>
    </xdr:to>
    <xdr:pic>
      <xdr:nvPicPr>
        <xdr:cNvPr id="3" name="Picture 3">
          <a:extLst>
            <a:ext uri="{FF2B5EF4-FFF2-40B4-BE49-F238E27FC236}">
              <a16:creationId xmlns:a16="http://schemas.microsoft.com/office/drawing/2014/main" id="{A7E72F14-9587-4C32-957B-9BB3C7D74F5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83580" y="51435"/>
          <a:ext cx="1619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Janis/OneDrive/JGC/PROJECTS%202015/GREENWOODS/Pro-formas/GW%20BCH%20Cost%20Target%20Framewor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anis\OneDrive\JGC\PROJECTS%202017\IWAV\REPORTS\PMT%20%2327%20Feb-2019\Drafts\CB%20Pro-forma%20%2012-Feb-2019%20(draf3%20for%20ExCom%20pre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housing.org/ATIRA%20Women's%20Resource%20Society/ATH%20Maxxine%20Wright/Cash%20Flow%20and%20Budget/CAPBUD%20Buy%20mixed%20use%202004%2009%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Framework CARE HOME"/>
      <sheetName val="Cost Framework RESIDENTIAL"/>
      <sheetName val="Cost Framework by Building Type"/>
      <sheetName val="Target Cost - Concrete"/>
      <sheetName val="Target Cost - Wood"/>
      <sheetName val="Target Cost - Wood+Parking"/>
      <sheetName val="Target Cost - 6Wood+Parking"/>
      <sheetName val="Rowhouse"/>
      <sheetName val="Escalation"/>
      <sheetName val="Location Factor "/>
      <sheetName val="Notes"/>
      <sheetName val="Definitions"/>
      <sheetName val="Sheet3"/>
    </sheetNames>
    <sheetDataSet>
      <sheetData sheetId="0"/>
      <sheetData sheetId="1"/>
      <sheetData sheetId="2">
        <row r="49">
          <cell r="AZ49" t="str">
            <v>LEED, Passive House</v>
          </cell>
        </row>
        <row r="50">
          <cell r="AZ50" t="str">
            <v>R2000, Energuide 80</v>
          </cell>
        </row>
        <row r="51">
          <cell r="AZ51" t="str">
            <v>No green certification</v>
          </cell>
        </row>
      </sheetData>
      <sheetData sheetId="3">
        <row r="204">
          <cell r="U204">
            <v>0.01</v>
          </cell>
          <cell r="X204" t="str">
            <v>Commissioning cost for Model A is ~1%</v>
          </cell>
        </row>
      </sheetData>
      <sheetData sheetId="4">
        <row r="203">
          <cell r="X203" t="str">
            <v>Commissioning cost for Model A is ~1%</v>
          </cell>
        </row>
      </sheetData>
      <sheetData sheetId="5">
        <row r="203">
          <cell r="U203">
            <v>0.01</v>
          </cell>
          <cell r="X203" t="str">
            <v>Commissioning cost for Model A is ~1%</v>
          </cell>
        </row>
      </sheetData>
      <sheetData sheetId="6"/>
      <sheetData sheetId="7"/>
      <sheetData sheetId="8">
        <row r="7">
          <cell r="C7">
            <v>0.03</v>
          </cell>
        </row>
      </sheetData>
      <sheetData sheetId="9">
        <row r="18">
          <cell r="K18">
            <v>1.1418158640000002</v>
          </cell>
        </row>
      </sheetData>
      <sheetData sheetId="10">
        <row r="20">
          <cell r="B20" t="str">
            <v>FNBC</v>
          </cell>
        </row>
        <row r="21">
          <cell r="B21" t="str">
            <v>MBC</v>
          </cell>
        </row>
        <row r="22">
          <cell r="B22" t="str">
            <v>EIBC</v>
          </cell>
        </row>
        <row r="23">
          <cell r="B23" t="str">
            <v>WIBC</v>
          </cell>
        </row>
        <row r="24">
          <cell r="B24" t="str">
            <v>V</v>
          </cell>
        </row>
        <row r="25">
          <cell r="B25" t="str">
            <v>SEVI</v>
          </cell>
        </row>
        <row r="26">
          <cell r="B26" t="str">
            <v>VI</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ONS Ph2 12-Feb-2019"/>
      <sheetName val="CAPITAL Ph2 12-Feb-2019"/>
      <sheetName val="OPERATIONS Ph2 8-Feb-2019"/>
      <sheetName val="CAPITAL Ph2 8-Feb-2019"/>
      <sheetName val="Ph3 site 9-Feb"/>
      <sheetName val="OPERATIONS Ph2 1-Feb-2019"/>
      <sheetName val="CAPITAL Ph2 1-Feb-2019"/>
      <sheetName val="CB Ph2 interest calc 1-Feb-2019"/>
      <sheetName val="Funding strategy 1-Feb"/>
      <sheetName val="Revised budget Ph2 23-Jan-2019"/>
      <sheetName val="Revised budget Ph2 21-Jan-2019"/>
      <sheetName val="Revised budget Ph2 15-Jan-2019"/>
      <sheetName val="Revised budget Ph2 14-Jan-2019"/>
      <sheetName val="Revised budget Ph2 31-Dec-2018"/>
      <sheetName val="Revised budget Ph2 15-Dec-2018"/>
      <sheetName val="Revised budget Ph2 Dec-2018"/>
      <sheetName val="Revised budget Ph2 July-2018"/>
      <sheetName val="Class C Jul-2018"/>
      <sheetName val="Revised budget Ph2 June-2018"/>
      <sheetName val="Class C Jun-2018"/>
      <sheetName val="BCH CF Dec-2017"/>
      <sheetName val="Cost details June-2018"/>
      <sheetName val="Cost Framework Ph3 June-2018"/>
      <sheetName val="Cost details Mar-2018"/>
      <sheetName val="Cost Framework by Building  (2)"/>
      <sheetName val="Cost Framework by Building Type"/>
      <sheetName val="Target Cost - Concrete"/>
      <sheetName val="Target Cost - Wood"/>
      <sheetName val="Target Cost - Wood+Parking"/>
      <sheetName val="Target Cost - 6Wood+Parking"/>
      <sheetName val="Rowhouse"/>
      <sheetName val="Escalation"/>
      <sheetName val="Location Factor "/>
      <sheetName val="Notes"/>
      <sheetName val="Definitions"/>
      <sheetName val="Sheet1"/>
    </sheetNames>
    <sheetDataSet>
      <sheetData sheetId="0">
        <row r="73">
          <cell r="E73">
            <v>1470000</v>
          </cell>
        </row>
      </sheetData>
      <sheetData sheetId="1"/>
      <sheetData sheetId="2"/>
      <sheetData sheetId="3"/>
      <sheetData sheetId="4"/>
      <sheetData sheetId="5"/>
      <sheetData sheetId="6"/>
      <sheetData sheetId="7"/>
      <sheetData sheetId="8"/>
      <sheetData sheetId="9">
        <row r="6">
          <cell r="N6">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Z50" t="str">
            <v>STEP Code 3&amp;4, Passive House</v>
          </cell>
        </row>
        <row r="51">
          <cell r="AZ51" t="str">
            <v>No green certification</v>
          </cell>
        </row>
      </sheetData>
      <sheetData sheetId="26">
        <row r="204">
          <cell r="U204">
            <v>0.01</v>
          </cell>
          <cell r="X204" t="str">
            <v>Commissioning cost for Model A is ~1%</v>
          </cell>
        </row>
      </sheetData>
      <sheetData sheetId="27">
        <row r="203">
          <cell r="X203" t="str">
            <v>Commissioning cost for Model A is ~1%</v>
          </cell>
        </row>
      </sheetData>
      <sheetData sheetId="28">
        <row r="203">
          <cell r="U203">
            <v>0.01</v>
          </cell>
          <cell r="X203" t="str">
            <v>Commissioning cost for Model A is ~1%</v>
          </cell>
        </row>
      </sheetData>
      <sheetData sheetId="29"/>
      <sheetData sheetId="30"/>
      <sheetData sheetId="31"/>
      <sheetData sheetId="32"/>
      <sheetData sheetId="33">
        <row r="20">
          <cell r="B20" t="str">
            <v>FNBC</v>
          </cell>
        </row>
        <row r="21">
          <cell r="B21" t="str">
            <v>MBC</v>
          </cell>
        </row>
        <row r="22">
          <cell r="B22" t="str">
            <v>EIBC</v>
          </cell>
        </row>
        <row r="23">
          <cell r="B23" t="str">
            <v>WIBC</v>
          </cell>
        </row>
        <row r="24">
          <cell r="B24" t="str">
            <v>V</v>
          </cell>
        </row>
        <row r="25">
          <cell r="B25" t="str">
            <v>SEVI</v>
          </cell>
        </row>
        <row r="26">
          <cell r="B26" t="str">
            <v>VI</v>
          </cell>
        </row>
      </sheetData>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Cost"/>
      <sheetName val="cap cost financing summary"/>
      <sheetName val="bchmc loan operating"/>
      <sheetName val="SCPI JUne 2004"/>
      <sheetName val="SCPi Operating"/>
      <sheetName val="Cap.Bud.Form"/>
      <sheetName val="Cost &amp; Financing"/>
      <sheetName val="Sum"/>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C1EE0-07F9-4949-9906-11FCF2815A79}">
  <dimension ref="A1:H135"/>
  <sheetViews>
    <sheetView tabSelected="1" view="pageBreakPreview" zoomScale="130" zoomScaleNormal="130" zoomScaleSheetLayoutView="130" workbookViewId="0">
      <pane ySplit="2" topLeftCell="A3" activePane="bottomLeft" state="frozen"/>
      <selection pane="bottomLeft"/>
    </sheetView>
  </sheetViews>
  <sheetFormatPr defaultColWidth="8.81640625" defaultRowHeight="14.5"/>
  <cols>
    <col min="1" max="1" width="26.6328125" style="22" customWidth="1"/>
    <col min="2" max="2" width="9.54296875" style="22" customWidth="1"/>
    <col min="3" max="3" width="10.54296875" style="22" customWidth="1"/>
    <col min="4" max="4" width="10.1796875" style="19" customWidth="1"/>
    <col min="5" max="5" width="12.54296875" style="19" customWidth="1"/>
    <col min="6" max="6" width="13.1796875" style="19" customWidth="1"/>
    <col min="7" max="8" width="13.54296875" style="19" customWidth="1"/>
    <col min="9" max="9" width="10.81640625" style="19" bestFit="1" customWidth="1"/>
    <col min="10" max="10" width="10.6328125" style="19" customWidth="1"/>
    <col min="11" max="16384" width="8.81640625" style="19"/>
  </cols>
  <sheetData>
    <row r="1" spans="1:8" ht="15.75" customHeight="1">
      <c r="A1" s="65" t="s">
        <v>456</v>
      </c>
      <c r="B1" s="55"/>
      <c r="C1" s="55"/>
      <c r="D1" s="18"/>
      <c r="E1" s="56"/>
      <c r="F1" s="57" t="s">
        <v>310</v>
      </c>
      <c r="G1" s="58">
        <v>45730</v>
      </c>
      <c r="H1" s="58"/>
    </row>
    <row r="2" spans="1:8" ht="15" customHeight="1">
      <c r="A2" s="55" t="s">
        <v>537</v>
      </c>
      <c r="B2" s="55"/>
      <c r="C2" s="55"/>
      <c r="E2" s="56"/>
      <c r="F2" s="63" t="s">
        <v>311</v>
      </c>
      <c r="G2" s="64">
        <f ca="1">NOW()</f>
        <v>45740.690098263891</v>
      </c>
      <c r="H2" s="64"/>
    </row>
    <row r="3" spans="1:8" ht="10.75" customHeight="1"/>
    <row r="4" spans="1:8">
      <c r="A4" s="55" t="s">
        <v>538</v>
      </c>
      <c r="G4" s="218"/>
    </row>
    <row r="5" spans="1:8" ht="9" customHeight="1">
      <c r="A5" s="288" t="s">
        <v>563</v>
      </c>
      <c r="B5" s="288"/>
      <c r="C5" s="288"/>
      <c r="D5" s="288"/>
      <c r="E5" s="288"/>
      <c r="F5" s="288"/>
      <c r="G5" s="288"/>
    </row>
    <row r="6" spans="1:8" s="176" customFormat="1" ht="14.4" customHeight="1">
      <c r="A6" s="288"/>
      <c r="B6" s="288"/>
      <c r="C6" s="288"/>
      <c r="D6" s="288"/>
      <c r="E6" s="288"/>
      <c r="F6" s="288"/>
      <c r="G6" s="288"/>
    </row>
    <row r="7" spans="1:8" s="176" customFormat="1" ht="14.4" customHeight="1">
      <c r="A7" s="288"/>
      <c r="B7" s="288"/>
      <c r="C7" s="288"/>
      <c r="D7" s="288"/>
      <c r="E7" s="288"/>
      <c r="F7" s="288"/>
      <c r="G7" s="288"/>
    </row>
    <row r="8" spans="1:8" s="176" customFormat="1" ht="14.4" customHeight="1">
      <c r="A8" s="288"/>
      <c r="B8" s="288"/>
      <c r="C8" s="288"/>
      <c r="D8" s="288"/>
      <c r="E8" s="288"/>
      <c r="F8" s="288"/>
      <c r="G8" s="288"/>
    </row>
    <row r="9" spans="1:8" s="176" customFormat="1" ht="14.4" customHeight="1">
      <c r="A9" s="288"/>
      <c r="B9" s="288"/>
      <c r="C9" s="288"/>
      <c r="D9" s="288"/>
      <c r="E9" s="288"/>
      <c r="F9" s="288"/>
      <c r="G9" s="288"/>
    </row>
    <row r="10" spans="1:8" s="176" customFormat="1" ht="14.4" customHeight="1">
      <c r="A10" s="288"/>
      <c r="B10" s="288"/>
      <c r="C10" s="288"/>
      <c r="D10" s="288"/>
      <c r="E10" s="288"/>
      <c r="F10" s="288"/>
      <c r="G10" s="288"/>
    </row>
    <row r="11" spans="1:8" s="176" customFormat="1">
      <c r="A11" s="288"/>
      <c r="B11" s="288"/>
      <c r="C11" s="288"/>
      <c r="D11" s="288"/>
      <c r="E11" s="288"/>
      <c r="F11" s="288"/>
      <c r="G11" s="288"/>
    </row>
    <row r="12" spans="1:8" s="176" customFormat="1" ht="10.25" customHeight="1">
      <c r="A12" s="219"/>
      <c r="B12" s="219"/>
      <c r="C12" s="219"/>
      <c r="D12" s="219"/>
      <c r="E12" s="219"/>
      <c r="F12" s="219"/>
      <c r="G12" s="220"/>
    </row>
    <row r="13" spans="1:8" s="176" customFormat="1">
      <c r="A13" s="194" t="s">
        <v>557</v>
      </c>
      <c r="B13" s="14"/>
      <c r="C13" s="14"/>
    </row>
    <row r="14" spans="1:8" s="176" customFormat="1" ht="29.4" customHeight="1">
      <c r="A14" s="288" t="s">
        <v>558</v>
      </c>
      <c r="B14" s="288"/>
      <c r="C14" s="288"/>
      <c r="D14" s="288"/>
      <c r="E14" s="288"/>
      <c r="F14" s="288"/>
      <c r="G14" s="288"/>
    </row>
    <row r="15" spans="1:8" s="176" customFormat="1" ht="15.5">
      <c r="A15" s="221" t="s">
        <v>559</v>
      </c>
      <c r="B15" s="14"/>
      <c r="C15" s="14"/>
    </row>
    <row r="16" spans="1:8" s="176" customFormat="1" ht="28.25" customHeight="1">
      <c r="A16" s="290" t="s">
        <v>560</v>
      </c>
      <c r="B16" s="290"/>
      <c r="C16" s="290"/>
      <c r="D16" s="290"/>
      <c r="E16" s="290"/>
      <c r="F16" s="290"/>
      <c r="G16" s="290"/>
    </row>
    <row r="17" spans="1:7" s="176" customFormat="1">
      <c r="A17" s="222" t="s">
        <v>539</v>
      </c>
      <c r="B17" s="14"/>
      <c r="C17" s="14"/>
    </row>
    <row r="18" spans="1:7" s="176" customFormat="1" ht="9" customHeight="1">
      <c r="A18" s="14"/>
      <c r="B18" s="14"/>
      <c r="C18" s="14"/>
    </row>
    <row r="19" spans="1:7" s="176" customFormat="1">
      <c r="A19" s="194" t="s">
        <v>540</v>
      </c>
      <c r="B19" s="14"/>
      <c r="C19" s="222"/>
      <c r="D19" s="222"/>
      <c r="E19" s="222"/>
    </row>
    <row r="20" spans="1:7">
      <c r="A20" s="223" t="s">
        <v>541</v>
      </c>
      <c r="B20" s="224"/>
      <c r="C20" s="223"/>
      <c r="D20" s="223"/>
      <c r="E20" s="223"/>
      <c r="F20" s="61"/>
      <c r="G20" s="61"/>
    </row>
    <row r="21" spans="1:7">
      <c r="A21" s="225" t="s">
        <v>542</v>
      </c>
      <c r="B21" s="226"/>
      <c r="C21" s="225"/>
      <c r="D21" s="225"/>
      <c r="E21" s="225"/>
      <c r="F21" s="227"/>
      <c r="G21" s="227"/>
    </row>
    <row r="22" spans="1:7">
      <c r="A22" s="228" t="s">
        <v>592</v>
      </c>
      <c r="C22" s="181"/>
      <c r="D22" s="228"/>
      <c r="E22" s="228"/>
    </row>
    <row r="23" spans="1:7">
      <c r="A23" s="55" t="s">
        <v>543</v>
      </c>
      <c r="B23" s="21"/>
      <c r="C23" s="228"/>
      <c r="D23" s="228"/>
      <c r="E23" s="228"/>
    </row>
    <row r="24" spans="1:7" ht="7.75" customHeight="1">
      <c r="A24" s="55"/>
      <c r="C24" s="228"/>
      <c r="D24" s="228"/>
      <c r="E24" s="228"/>
    </row>
    <row r="25" spans="1:7">
      <c r="A25" s="229" t="s">
        <v>544</v>
      </c>
      <c r="C25" s="228"/>
    </row>
    <row r="26" spans="1:7">
      <c r="A26" s="291" t="s">
        <v>545</v>
      </c>
      <c r="B26" s="291"/>
      <c r="C26" s="291"/>
      <c r="D26" s="291"/>
      <c r="E26" s="291"/>
      <c r="F26" s="291"/>
      <c r="G26" s="291"/>
    </row>
    <row r="27" spans="1:7">
      <c r="A27" s="291"/>
      <c r="B27" s="291"/>
      <c r="C27" s="291"/>
      <c r="D27" s="291"/>
      <c r="E27" s="291"/>
      <c r="F27" s="291"/>
      <c r="G27" s="291"/>
    </row>
    <row r="28" spans="1:7">
      <c r="A28" s="291"/>
      <c r="B28" s="291"/>
      <c r="C28" s="291"/>
      <c r="D28" s="291"/>
      <c r="E28" s="291"/>
      <c r="F28" s="291"/>
      <c r="G28" s="291"/>
    </row>
    <row r="29" spans="1:7" ht="14.4" customHeight="1">
      <c r="A29" s="292" t="s">
        <v>546</v>
      </c>
      <c r="B29" s="292"/>
      <c r="C29" s="292"/>
      <c r="D29" s="292"/>
      <c r="E29" s="292"/>
      <c r="F29" s="292"/>
      <c r="G29" s="292"/>
    </row>
    <row r="30" spans="1:7">
      <c r="A30" s="292"/>
      <c r="B30" s="292"/>
      <c r="C30" s="292"/>
      <c r="D30" s="292"/>
      <c r="E30" s="292"/>
      <c r="F30" s="292"/>
      <c r="G30" s="292"/>
    </row>
    <row r="31" spans="1:7" ht="14.4" customHeight="1">
      <c r="A31" s="292"/>
      <c r="B31" s="292"/>
      <c r="C31" s="292"/>
      <c r="D31" s="292"/>
      <c r="E31" s="292"/>
      <c r="F31" s="292"/>
      <c r="G31" s="292"/>
    </row>
    <row r="32" spans="1:7">
      <c r="A32" s="230"/>
      <c r="B32" s="230"/>
      <c r="C32" s="230"/>
      <c r="D32" s="230"/>
      <c r="E32" s="230"/>
      <c r="F32" s="230"/>
      <c r="G32" s="230"/>
    </row>
    <row r="33" spans="1:7">
      <c r="A33" s="231" t="s">
        <v>547</v>
      </c>
    </row>
    <row r="34" spans="1:7">
      <c r="A34" s="291" t="s">
        <v>548</v>
      </c>
      <c r="B34" s="291"/>
      <c r="C34" s="291"/>
      <c r="D34" s="291"/>
      <c r="E34" s="291"/>
      <c r="F34" s="291"/>
      <c r="G34" s="291"/>
    </row>
    <row r="35" spans="1:7">
      <c r="A35" s="291"/>
      <c r="B35" s="291"/>
      <c r="C35" s="291"/>
      <c r="D35" s="291"/>
      <c r="E35" s="291"/>
      <c r="F35" s="291"/>
      <c r="G35" s="291"/>
    </row>
    <row r="36" spans="1:7">
      <c r="A36" s="289" t="s">
        <v>549</v>
      </c>
      <c r="B36" s="289"/>
      <c r="C36" s="289"/>
      <c r="D36" s="289"/>
      <c r="E36" s="289"/>
      <c r="F36" s="289"/>
      <c r="G36" s="289"/>
    </row>
    <row r="37" spans="1:7">
      <c r="A37" s="289"/>
      <c r="B37" s="289"/>
      <c r="C37" s="289"/>
      <c r="D37" s="289"/>
      <c r="E37" s="289"/>
      <c r="F37" s="289"/>
      <c r="G37" s="289"/>
    </row>
    <row r="38" spans="1:7">
      <c r="A38" s="289"/>
      <c r="B38" s="289"/>
      <c r="C38" s="289"/>
      <c r="D38" s="289"/>
      <c r="E38" s="289"/>
      <c r="F38" s="289"/>
      <c r="G38" s="289"/>
    </row>
    <row r="39" spans="1:7">
      <c r="A39" s="289"/>
      <c r="B39" s="289"/>
      <c r="C39" s="289"/>
      <c r="D39" s="289"/>
      <c r="E39" s="289"/>
      <c r="F39" s="289"/>
      <c r="G39" s="289"/>
    </row>
    <row r="40" spans="1:7" ht="10.25" customHeight="1">
      <c r="A40" s="289"/>
      <c r="B40" s="289"/>
      <c r="C40" s="289"/>
      <c r="D40" s="289"/>
      <c r="E40" s="289"/>
      <c r="F40" s="289"/>
      <c r="G40" s="289"/>
    </row>
    <row r="41" spans="1:7" ht="8.4" customHeight="1">
      <c r="A41" s="289" t="s">
        <v>550</v>
      </c>
      <c r="B41" s="289"/>
      <c r="C41" s="289"/>
      <c r="D41" s="289"/>
      <c r="E41" s="289"/>
      <c r="F41" s="289"/>
      <c r="G41" s="289"/>
    </row>
    <row r="42" spans="1:7" ht="14.4" customHeight="1">
      <c r="A42" s="289"/>
      <c r="B42" s="289"/>
      <c r="C42" s="289"/>
      <c r="D42" s="289"/>
      <c r="E42" s="289"/>
      <c r="F42" s="289"/>
      <c r="G42" s="289"/>
    </row>
    <row r="43" spans="1:7" ht="14.4" customHeight="1">
      <c r="A43" s="289"/>
      <c r="B43" s="289"/>
      <c r="C43" s="289"/>
      <c r="D43" s="289"/>
      <c r="E43" s="289"/>
      <c r="F43" s="289"/>
      <c r="G43" s="289"/>
    </row>
    <row r="44" spans="1:7">
      <c r="A44" s="289"/>
      <c r="B44" s="289"/>
      <c r="C44" s="289"/>
      <c r="D44" s="289"/>
      <c r="E44" s="289"/>
      <c r="F44" s="289"/>
      <c r="G44" s="289"/>
    </row>
    <row r="45" spans="1:7" ht="16.25" customHeight="1">
      <c r="A45" s="231" t="s">
        <v>551</v>
      </c>
    </row>
    <row r="46" spans="1:7" ht="14.4" customHeight="1">
      <c r="A46" s="289" t="s">
        <v>562</v>
      </c>
      <c r="B46" s="289"/>
      <c r="C46" s="289"/>
      <c r="D46" s="289"/>
      <c r="E46" s="289"/>
      <c r="F46" s="289"/>
      <c r="G46" s="289"/>
    </row>
    <row r="47" spans="1:7" ht="14.4" customHeight="1">
      <c r="A47" s="289"/>
      <c r="B47" s="289"/>
      <c r="C47" s="289"/>
      <c r="D47" s="289"/>
      <c r="E47" s="289"/>
      <c r="F47" s="289"/>
      <c r="G47" s="289"/>
    </row>
    <row r="48" spans="1:7" ht="14.4" customHeight="1">
      <c r="A48" s="289"/>
      <c r="B48" s="289"/>
      <c r="C48" s="289"/>
      <c r="D48" s="289"/>
      <c r="E48" s="289"/>
      <c r="F48" s="289"/>
      <c r="G48" s="289"/>
    </row>
    <row r="49" spans="1:7" s="176" customFormat="1" ht="14.4" customHeight="1">
      <c r="A49" s="289"/>
      <c r="B49" s="289"/>
      <c r="C49" s="289"/>
      <c r="D49" s="289"/>
      <c r="E49" s="289"/>
      <c r="F49" s="289"/>
      <c r="G49" s="289"/>
    </row>
    <row r="50" spans="1:7" s="176" customFormat="1">
      <c r="A50" s="289"/>
      <c r="B50" s="289"/>
      <c r="C50" s="289"/>
      <c r="D50" s="289"/>
      <c r="E50" s="289"/>
      <c r="F50" s="289"/>
      <c r="G50" s="289"/>
    </row>
    <row r="51" spans="1:7" s="176" customFormat="1">
      <c r="A51" s="289"/>
      <c r="B51" s="289"/>
      <c r="C51" s="289"/>
      <c r="D51" s="289"/>
      <c r="E51" s="289"/>
      <c r="F51" s="289"/>
      <c r="G51" s="289"/>
    </row>
    <row r="52" spans="1:7" s="176" customFormat="1" ht="19.25" customHeight="1">
      <c r="A52" s="288" t="s">
        <v>561</v>
      </c>
      <c r="B52" s="288"/>
      <c r="C52" s="288"/>
      <c r="D52" s="288"/>
      <c r="E52" s="288"/>
      <c r="F52" s="288"/>
      <c r="G52" s="288"/>
    </row>
    <row r="53" spans="1:7" s="176" customFormat="1">
      <c r="A53" s="288"/>
      <c r="B53" s="288"/>
      <c r="C53" s="288"/>
      <c r="D53" s="288"/>
      <c r="E53" s="288"/>
      <c r="F53" s="288"/>
      <c r="G53" s="288"/>
    </row>
    <row r="54" spans="1:7" s="176" customFormat="1">
      <c r="A54" s="288"/>
      <c r="B54" s="288"/>
      <c r="C54" s="288"/>
      <c r="D54" s="288"/>
      <c r="E54" s="288"/>
      <c r="F54" s="288"/>
      <c r="G54" s="288"/>
    </row>
    <row r="55" spans="1:7" s="176" customFormat="1">
      <c r="A55" s="14"/>
      <c r="B55" s="14"/>
      <c r="C55" s="14"/>
    </row>
    <row r="56" spans="1:7">
      <c r="A56" s="231" t="s">
        <v>552</v>
      </c>
    </row>
    <row r="57" spans="1:7">
      <c r="A57" s="289" t="s">
        <v>553</v>
      </c>
      <c r="B57" s="289"/>
      <c r="C57" s="289"/>
      <c r="D57" s="289"/>
      <c r="E57" s="289"/>
      <c r="F57" s="289"/>
      <c r="G57" s="289"/>
    </row>
    <row r="58" spans="1:7">
      <c r="A58" s="289"/>
      <c r="B58" s="289"/>
      <c r="C58" s="289"/>
      <c r="D58" s="289"/>
      <c r="E58" s="289"/>
      <c r="F58" s="289"/>
      <c r="G58" s="289"/>
    </row>
    <row r="59" spans="1:7">
      <c r="A59" s="289"/>
      <c r="B59" s="289"/>
      <c r="C59" s="289"/>
      <c r="D59" s="289"/>
      <c r="E59" s="289"/>
      <c r="F59" s="289"/>
      <c r="G59" s="289"/>
    </row>
    <row r="60" spans="1:7">
      <c r="A60" s="289"/>
      <c r="B60" s="289"/>
      <c r="C60" s="289"/>
      <c r="D60" s="289"/>
      <c r="E60" s="289"/>
      <c r="F60" s="289"/>
      <c r="G60" s="289"/>
    </row>
    <row r="61" spans="1:7">
      <c r="A61" s="289"/>
      <c r="B61" s="289"/>
      <c r="C61" s="289"/>
      <c r="D61" s="289"/>
      <c r="E61" s="289"/>
      <c r="F61" s="289"/>
      <c r="G61" s="289"/>
    </row>
    <row r="62" spans="1:7">
      <c r="A62" s="289"/>
      <c r="B62" s="289"/>
      <c r="C62" s="289"/>
      <c r="D62" s="289"/>
      <c r="E62" s="289"/>
      <c r="F62" s="289"/>
      <c r="G62" s="289"/>
    </row>
    <row r="63" spans="1:7" ht="14.4" customHeight="1">
      <c r="A63" s="289" t="s">
        <v>554</v>
      </c>
      <c r="B63" s="289"/>
      <c r="C63" s="289"/>
      <c r="D63" s="289"/>
      <c r="E63" s="289"/>
      <c r="F63" s="289"/>
      <c r="G63" s="289"/>
    </row>
    <row r="64" spans="1:7" ht="14.4" customHeight="1">
      <c r="A64" s="289"/>
      <c r="B64" s="289"/>
      <c r="C64" s="289"/>
      <c r="D64" s="289"/>
      <c r="E64" s="289"/>
      <c r="F64" s="289"/>
      <c r="G64" s="289"/>
    </row>
    <row r="65" spans="1:7" ht="14.4" customHeight="1">
      <c r="A65" s="289"/>
      <c r="B65" s="289"/>
      <c r="C65" s="289"/>
      <c r="D65" s="289"/>
      <c r="E65" s="289"/>
      <c r="F65" s="289"/>
      <c r="G65" s="289"/>
    </row>
    <row r="66" spans="1:7">
      <c r="A66" s="289"/>
      <c r="B66" s="289"/>
      <c r="C66" s="289"/>
      <c r="D66" s="289"/>
      <c r="E66" s="289"/>
      <c r="F66" s="289"/>
      <c r="G66" s="289"/>
    </row>
    <row r="67" spans="1:7">
      <c r="A67" s="289"/>
      <c r="B67" s="289"/>
      <c r="C67" s="289"/>
      <c r="D67" s="289"/>
      <c r="E67" s="289"/>
      <c r="F67" s="289"/>
      <c r="G67" s="289"/>
    </row>
    <row r="68" spans="1:7" ht="14.4" customHeight="1">
      <c r="A68" s="289" t="s">
        <v>555</v>
      </c>
      <c r="B68" s="289"/>
      <c r="C68" s="289"/>
      <c r="D68" s="289"/>
      <c r="E68" s="289"/>
      <c r="F68" s="289"/>
      <c r="G68" s="289"/>
    </row>
    <row r="69" spans="1:7" ht="14.4" customHeight="1">
      <c r="A69" s="289"/>
      <c r="B69" s="289"/>
      <c r="C69" s="289"/>
      <c r="D69" s="289"/>
      <c r="E69" s="289"/>
      <c r="F69" s="289"/>
      <c r="G69" s="289"/>
    </row>
    <row r="70" spans="1:7" ht="14.4" customHeight="1">
      <c r="A70" s="289"/>
      <c r="B70" s="289"/>
      <c r="C70" s="289"/>
      <c r="D70" s="289"/>
      <c r="E70" s="289"/>
      <c r="F70" s="289"/>
      <c r="G70" s="289"/>
    </row>
    <row r="71" spans="1:7" ht="14.4" customHeight="1">
      <c r="A71" s="289"/>
      <c r="B71" s="289"/>
      <c r="C71" s="289"/>
      <c r="D71" s="289"/>
      <c r="E71" s="289"/>
      <c r="F71" s="289"/>
      <c r="G71" s="289"/>
    </row>
    <row r="72" spans="1:7" ht="14.4" customHeight="1">
      <c r="A72" s="289"/>
      <c r="B72" s="289"/>
      <c r="C72" s="289"/>
      <c r="D72" s="289"/>
      <c r="E72" s="289"/>
      <c r="F72" s="289"/>
      <c r="G72" s="289"/>
    </row>
    <row r="73" spans="1:7" ht="14.4" customHeight="1">
      <c r="A73" s="289"/>
      <c r="B73" s="289"/>
      <c r="C73" s="289"/>
      <c r="D73" s="289"/>
      <c r="E73" s="289"/>
      <c r="F73" s="289"/>
      <c r="G73" s="289"/>
    </row>
    <row r="74" spans="1:7">
      <c r="A74" s="289"/>
      <c r="B74" s="289"/>
      <c r="C74" s="289"/>
      <c r="D74" s="289"/>
      <c r="E74" s="289"/>
      <c r="F74" s="289"/>
      <c r="G74" s="289"/>
    </row>
    <row r="75" spans="1:7" ht="14.4" customHeight="1">
      <c r="A75" s="289" t="s">
        <v>556</v>
      </c>
      <c r="B75" s="289"/>
      <c r="C75" s="289"/>
      <c r="D75" s="289"/>
      <c r="E75" s="289"/>
      <c r="F75" s="289"/>
      <c r="G75" s="289"/>
    </row>
    <row r="76" spans="1:7" ht="14.4" customHeight="1">
      <c r="A76" s="289"/>
      <c r="B76" s="289"/>
      <c r="C76" s="289"/>
      <c r="D76" s="289"/>
      <c r="E76" s="289"/>
      <c r="F76" s="289"/>
      <c r="G76" s="289"/>
    </row>
    <row r="77" spans="1:7" ht="14.4" customHeight="1">
      <c r="A77" s="289"/>
      <c r="B77" s="289"/>
      <c r="C77" s="289"/>
      <c r="D77" s="289"/>
      <c r="E77" s="289"/>
      <c r="F77" s="289"/>
      <c r="G77" s="289"/>
    </row>
    <row r="78" spans="1:7">
      <c r="A78" s="289"/>
      <c r="B78" s="289"/>
      <c r="C78" s="289"/>
      <c r="D78" s="289"/>
      <c r="E78" s="289"/>
      <c r="F78" s="289"/>
      <c r="G78" s="289"/>
    </row>
    <row r="79" spans="1:7">
      <c r="A79" s="289"/>
      <c r="B79" s="289"/>
      <c r="C79" s="289"/>
      <c r="D79" s="289"/>
      <c r="E79" s="289"/>
      <c r="F79" s="289"/>
      <c r="G79" s="289"/>
    </row>
    <row r="80" spans="1:7">
      <c r="A80" s="232" t="s">
        <v>587</v>
      </c>
      <c r="B80" s="14"/>
      <c r="C80" s="14"/>
      <c r="D80" s="176"/>
      <c r="E80" s="176"/>
      <c r="F80" s="176"/>
      <c r="G80" s="176"/>
    </row>
    <row r="81" spans="1:7">
      <c r="A81" s="288" t="s">
        <v>589</v>
      </c>
      <c r="B81" s="288"/>
      <c r="C81" s="288"/>
      <c r="D81" s="288"/>
      <c r="E81" s="288"/>
      <c r="F81" s="288"/>
      <c r="G81" s="288"/>
    </row>
    <row r="82" spans="1:7">
      <c r="A82" s="288"/>
      <c r="B82" s="288"/>
      <c r="C82" s="288"/>
      <c r="D82" s="288"/>
      <c r="E82" s="288"/>
      <c r="F82" s="288"/>
      <c r="G82" s="288"/>
    </row>
    <row r="83" spans="1:7">
      <c r="A83" s="288"/>
      <c r="B83" s="288"/>
      <c r="C83" s="288"/>
      <c r="D83" s="288"/>
      <c r="E83" s="288"/>
      <c r="F83" s="288"/>
      <c r="G83" s="288"/>
    </row>
    <row r="84" spans="1:7">
      <c r="A84" s="288"/>
      <c r="B84" s="288"/>
      <c r="C84" s="288"/>
      <c r="D84" s="288"/>
      <c r="E84" s="288"/>
      <c r="F84" s="288"/>
      <c r="G84" s="288"/>
    </row>
    <row r="85" spans="1:7">
      <c r="A85" s="288"/>
      <c r="B85" s="288"/>
      <c r="C85" s="288"/>
      <c r="D85" s="288"/>
      <c r="E85" s="288"/>
      <c r="F85" s="288"/>
      <c r="G85" s="288"/>
    </row>
    <row r="87" spans="1:7">
      <c r="A87" s="181"/>
    </row>
    <row r="135" spans="4:4">
      <c r="D135" s="19">
        <v>2950000</v>
      </c>
    </row>
  </sheetData>
  <sheetProtection algorithmName="SHA-512" hashValue="h3x1I3fGD5CIER8FAPUskjPA5tWbUHyOZhlsH74dcf3S/vlpIzUGDJ5vuiUHC8FsLeCr4byHxuerIh1MImN3pA==" saltValue="u7ml0UUW+A/ytjuXSbTU8Q==" spinCount="100000" sheet="1" objects="1" scenarios="1" selectLockedCells="1"/>
  <mergeCells count="15">
    <mergeCell ref="A41:G44"/>
    <mergeCell ref="A16:G16"/>
    <mergeCell ref="A14:G14"/>
    <mergeCell ref="A5:G11"/>
    <mergeCell ref="A26:G28"/>
    <mergeCell ref="A29:G31"/>
    <mergeCell ref="A34:G35"/>
    <mergeCell ref="A36:G40"/>
    <mergeCell ref="A81:G85"/>
    <mergeCell ref="A46:G51"/>
    <mergeCell ref="A52:G54"/>
    <mergeCell ref="A57:G62"/>
    <mergeCell ref="A63:G67"/>
    <mergeCell ref="A68:G74"/>
    <mergeCell ref="A75:G79"/>
  </mergeCells>
  <pageMargins left="0.70866141732283472" right="0.70866141732283472" top="0.59055118110236227" bottom="0.51181102362204722" header="0.31496062992125984" footer="0.31496062992125984"/>
  <pageSetup scale="90" fitToHeight="7" orientation="portrait" cellComments="atEnd" r:id="rId1"/>
  <headerFooter alignWithMargins="0">
    <oddFooter>&amp;L&amp;8&amp;F (&amp;A)&amp;R&amp;8Page &amp;P of &amp;N</oddFooter>
  </headerFooter>
  <rowBreaks count="1" manualBreakCount="1">
    <brk id="5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C2494-3E7B-41D5-9AB1-975547986D83}">
  <dimension ref="A1:R181"/>
  <sheetViews>
    <sheetView zoomScale="70" zoomScaleNormal="70" zoomScaleSheetLayoutView="115" workbookViewId="0">
      <pane ySplit="2" topLeftCell="A58" activePane="bottomLeft" state="frozen"/>
      <selection pane="bottomLeft"/>
    </sheetView>
  </sheetViews>
  <sheetFormatPr defaultColWidth="8.81640625" defaultRowHeight="14.5"/>
  <cols>
    <col min="1" max="1" width="16.81640625" style="22" customWidth="1"/>
    <col min="2" max="2" width="9.54296875" style="22" customWidth="1"/>
    <col min="3" max="3" width="10.54296875" style="22" customWidth="1"/>
    <col min="4" max="4" width="10.6328125" style="19" customWidth="1"/>
    <col min="5" max="5" width="10.1796875" style="19" customWidth="1"/>
    <col min="6" max="6" width="11" style="19" customWidth="1"/>
    <col min="7" max="8" width="12.54296875" style="19" customWidth="1"/>
    <col min="9" max="9" width="12.54296875" style="20" customWidth="1"/>
    <col min="10" max="10" width="13.1796875" style="19" customWidth="1"/>
    <col min="11" max="12" width="13.54296875" style="19" hidden="1" customWidth="1"/>
    <col min="13" max="14" width="9.36328125" style="19" hidden="1" customWidth="1"/>
    <col min="15" max="15" width="10.6328125" style="19" hidden="1" customWidth="1"/>
    <col min="16" max="18" width="8.81640625" style="19" hidden="1" customWidth="1"/>
    <col min="19" max="20" width="0" style="19" hidden="1" customWidth="1"/>
    <col min="21" max="16384" width="8.81640625" style="19"/>
  </cols>
  <sheetData>
    <row r="1" spans="1:12" ht="15.75" customHeight="1">
      <c r="A1" s="54" t="s">
        <v>456</v>
      </c>
      <c r="B1" s="55"/>
      <c r="C1" s="55"/>
      <c r="D1" s="18"/>
      <c r="E1" s="56"/>
      <c r="F1" s="56"/>
      <c r="G1" s="56"/>
      <c r="H1" s="56"/>
      <c r="I1" s="57" t="s">
        <v>310</v>
      </c>
      <c r="J1" s="42">
        <v>45723</v>
      </c>
      <c r="L1" s="58"/>
    </row>
    <row r="2" spans="1:12" ht="19.75" customHeight="1">
      <c r="A2" s="190" t="s">
        <v>527</v>
      </c>
      <c r="B2" s="60"/>
      <c r="C2" s="60"/>
      <c r="D2" s="61"/>
      <c r="E2" s="62"/>
      <c r="F2" s="62"/>
      <c r="G2" s="62"/>
      <c r="H2" s="56"/>
      <c r="I2" s="63" t="s">
        <v>311</v>
      </c>
      <c r="J2" s="64">
        <f ca="1">NOW()</f>
        <v>45740.690098263891</v>
      </c>
      <c r="L2" s="64"/>
    </row>
    <row r="3" spans="1:12" ht="19.75" customHeight="1">
      <c r="A3" s="65"/>
      <c r="B3" s="55"/>
      <c r="C3" s="213" t="s">
        <v>531</v>
      </c>
      <c r="E3" s="56"/>
      <c r="F3" s="56"/>
      <c r="G3" s="56"/>
      <c r="H3" s="56"/>
      <c r="I3" s="63"/>
      <c r="J3" s="64"/>
      <c r="L3" s="64"/>
    </row>
    <row r="4" spans="1:12">
      <c r="I4" s="19"/>
    </row>
    <row r="5" spans="1:12">
      <c r="A5" s="55" t="s">
        <v>479</v>
      </c>
      <c r="I5" s="19"/>
    </row>
    <row r="6" spans="1:12">
      <c r="A6" s="66" t="s">
        <v>410</v>
      </c>
      <c r="B6" s="307"/>
      <c r="C6" s="308"/>
      <c r="D6" s="308"/>
      <c r="E6" s="308"/>
      <c r="F6" s="308"/>
      <c r="G6" s="309"/>
      <c r="H6" s="67"/>
      <c r="I6" s="19"/>
      <c r="J6" s="192" t="s">
        <v>407</v>
      </c>
      <c r="K6" s="69"/>
    </row>
    <row r="7" spans="1:12" ht="14.4" customHeight="1">
      <c r="A7" s="66" t="s">
        <v>411</v>
      </c>
      <c r="B7" s="307"/>
      <c r="C7" s="308"/>
      <c r="D7" s="308"/>
      <c r="E7" s="308"/>
      <c r="F7" s="308"/>
      <c r="G7" s="309"/>
      <c r="H7" s="70"/>
      <c r="I7" s="19"/>
      <c r="J7" s="293" t="s">
        <v>528</v>
      </c>
      <c r="K7" s="71"/>
    </row>
    <row r="8" spans="1:12">
      <c r="A8" s="66" t="s">
        <v>412</v>
      </c>
      <c r="B8" s="307"/>
      <c r="C8" s="308"/>
      <c r="D8" s="308"/>
      <c r="E8" s="308"/>
      <c r="F8" s="308"/>
      <c r="G8" s="309"/>
      <c r="H8" s="70"/>
      <c r="I8" s="19"/>
      <c r="J8" s="293"/>
      <c r="K8" s="71"/>
    </row>
    <row r="9" spans="1:12">
      <c r="A9" s="66" t="s">
        <v>416</v>
      </c>
      <c r="B9" s="307"/>
      <c r="C9" s="308"/>
      <c r="D9" s="308"/>
      <c r="E9" s="308"/>
      <c r="F9" s="308"/>
      <c r="G9" s="309"/>
      <c r="H9" s="70"/>
      <c r="I9" s="19"/>
      <c r="J9" s="294"/>
    </row>
    <row r="10" spans="1:12">
      <c r="A10" s="66" t="s">
        <v>452</v>
      </c>
      <c r="B10" s="307"/>
      <c r="C10" s="308"/>
      <c r="D10" s="308"/>
      <c r="E10" s="308"/>
      <c r="F10" s="308"/>
      <c r="G10" s="309"/>
      <c r="H10" s="70"/>
      <c r="I10" s="19"/>
    </row>
    <row r="11" spans="1:12">
      <c r="A11" s="189" t="s">
        <v>330</v>
      </c>
      <c r="B11" s="307"/>
      <c r="C11" s="308"/>
      <c r="D11" s="308"/>
      <c r="E11" s="308"/>
      <c r="F11" s="308"/>
      <c r="G11" s="309"/>
      <c r="H11" s="22"/>
      <c r="I11" s="19"/>
    </row>
    <row r="12" spans="1:12" ht="14.4" customHeight="1">
      <c r="I12" s="19"/>
    </row>
    <row r="13" spans="1:12">
      <c r="A13" s="55" t="s">
        <v>477</v>
      </c>
      <c r="I13" s="19"/>
    </row>
    <row r="14" spans="1:12">
      <c r="A14" s="72" t="s">
        <v>430</v>
      </c>
      <c r="B14" s="73" t="s">
        <v>431</v>
      </c>
      <c r="C14" s="74" t="s">
        <v>519</v>
      </c>
      <c r="D14" s="73" t="s">
        <v>432</v>
      </c>
      <c r="E14" s="74" t="s">
        <v>520</v>
      </c>
      <c r="F14" s="73" t="s">
        <v>433</v>
      </c>
      <c r="G14" s="74" t="s">
        <v>521</v>
      </c>
      <c r="H14" s="21"/>
      <c r="I14" s="303" t="s">
        <v>526</v>
      </c>
      <c r="J14" s="304"/>
    </row>
    <row r="15" spans="1:12">
      <c r="A15" s="75" t="s">
        <v>428</v>
      </c>
      <c r="B15" s="76">
        <v>77500</v>
      </c>
      <c r="C15" s="191">
        <v>44682</v>
      </c>
      <c r="D15" s="191">
        <v>64500</v>
      </c>
      <c r="E15" s="191">
        <v>59264</v>
      </c>
      <c r="F15" s="191">
        <v>84000</v>
      </c>
      <c r="G15" s="191">
        <v>69175</v>
      </c>
      <c r="H15" s="77"/>
      <c r="I15" s="305"/>
      <c r="J15" s="306"/>
    </row>
    <row r="16" spans="1:12" ht="14.4" customHeight="1">
      <c r="A16" s="75" t="s">
        <v>429</v>
      </c>
      <c r="B16" s="76">
        <v>39200</v>
      </c>
      <c r="C16" s="76" t="s">
        <v>204</v>
      </c>
      <c r="D16" s="76">
        <v>38000</v>
      </c>
      <c r="E16" s="76" t="s">
        <v>204</v>
      </c>
      <c r="F16" s="76">
        <v>45600</v>
      </c>
      <c r="G16" s="76" t="s">
        <v>204</v>
      </c>
      <c r="H16" s="78"/>
      <c r="I16" s="19"/>
      <c r="K16" s="79"/>
    </row>
    <row r="17" spans="1:18">
      <c r="A17" s="75" t="s">
        <v>441</v>
      </c>
      <c r="B17" s="76">
        <v>100000</v>
      </c>
      <c r="C17" s="76" t="s">
        <v>204</v>
      </c>
      <c r="D17" s="76">
        <v>86000</v>
      </c>
      <c r="E17" s="76" t="s">
        <v>204</v>
      </c>
      <c r="F17" s="76">
        <v>111000</v>
      </c>
      <c r="G17" s="76" t="s">
        <v>204</v>
      </c>
      <c r="H17" s="78"/>
      <c r="I17" s="19"/>
      <c r="K17" s="79"/>
    </row>
    <row r="18" spans="1:18">
      <c r="A18" s="55"/>
      <c r="I18" s="19"/>
    </row>
    <row r="19" spans="1:18">
      <c r="A19" s="55" t="s">
        <v>362</v>
      </c>
      <c r="I19" s="19"/>
    </row>
    <row r="20" spans="1:18" ht="14.4" customHeight="1">
      <c r="A20" s="315" t="s">
        <v>336</v>
      </c>
      <c r="B20" s="316"/>
      <c r="C20" s="316"/>
      <c r="D20" s="316"/>
      <c r="E20" s="317"/>
      <c r="I20" s="19"/>
      <c r="L20" s="299" t="s">
        <v>510</v>
      </c>
      <c r="M20" s="300" t="s">
        <v>511</v>
      </c>
      <c r="N20" s="299" t="s">
        <v>485</v>
      </c>
      <c r="O20" s="300" t="s">
        <v>483</v>
      </c>
      <c r="P20" s="299" t="s">
        <v>484</v>
      </c>
      <c r="Q20" s="295" t="s">
        <v>482</v>
      </c>
      <c r="R20" s="295" t="s">
        <v>513</v>
      </c>
    </row>
    <row r="21" spans="1:18" ht="27" customHeight="1">
      <c r="A21" s="82" t="s">
        <v>504</v>
      </c>
      <c r="B21" s="214" t="s">
        <v>529</v>
      </c>
      <c r="C21" s="80" t="s">
        <v>508</v>
      </c>
      <c r="D21" s="80" t="s">
        <v>506</v>
      </c>
      <c r="E21" s="81" t="s">
        <v>509</v>
      </c>
      <c r="J21" s="20"/>
      <c r="L21" s="299"/>
      <c r="M21" s="300"/>
      <c r="N21" s="299"/>
      <c r="O21" s="300"/>
      <c r="P21" s="299"/>
      <c r="Q21" s="296"/>
      <c r="R21" s="296"/>
    </row>
    <row r="22" spans="1:18" ht="14.4" customHeight="1">
      <c r="A22" s="75" t="s">
        <v>194</v>
      </c>
      <c r="B22" s="215">
        <v>0</v>
      </c>
      <c r="C22" s="44">
        <v>0</v>
      </c>
      <c r="D22" s="45">
        <v>0</v>
      </c>
      <c r="E22" s="83">
        <f t="shared" ref="E22:E27" si="0">+(D22*12)/0.3</f>
        <v>0</v>
      </c>
      <c r="G22" s="303" t="s">
        <v>522</v>
      </c>
      <c r="H22" s="310"/>
      <c r="I22" s="310"/>
      <c r="J22" s="304"/>
      <c r="K22" s="75" t="s">
        <v>194</v>
      </c>
      <c r="L22" s="84">
        <f>+B22*C22</f>
        <v>0</v>
      </c>
      <c r="M22" s="85">
        <f>+D22*C22</f>
        <v>0</v>
      </c>
      <c r="N22" s="86">
        <f t="shared" ref="N22:O26" si="1">+B30*C30</f>
        <v>0</v>
      </c>
      <c r="O22" s="85">
        <f t="shared" si="1"/>
        <v>0</v>
      </c>
      <c r="P22" s="84">
        <f>+B38*C38</f>
        <v>0</v>
      </c>
      <c r="Q22" s="85">
        <f>+D38*C38</f>
        <v>0</v>
      </c>
      <c r="R22" s="85">
        <f>+M22+O22+Q22</f>
        <v>0</v>
      </c>
    </row>
    <row r="23" spans="1:18">
      <c r="A23" s="75" t="s">
        <v>332</v>
      </c>
      <c r="B23" s="215">
        <v>0</v>
      </c>
      <c r="C23" s="44">
        <v>0</v>
      </c>
      <c r="D23" s="45">
        <v>0</v>
      </c>
      <c r="E23" s="83">
        <f t="shared" si="0"/>
        <v>0</v>
      </c>
      <c r="G23" s="311"/>
      <c r="H23" s="312"/>
      <c r="I23" s="312"/>
      <c r="J23" s="313"/>
      <c r="K23" s="75" t="s">
        <v>332</v>
      </c>
      <c r="L23" s="84">
        <f t="shared" ref="L23:L26" si="2">+B23*C23</f>
        <v>0</v>
      </c>
      <c r="M23" s="85">
        <f t="shared" ref="M23:M26" si="3">+D23*C23</f>
        <v>0</v>
      </c>
      <c r="N23" s="86">
        <f t="shared" si="1"/>
        <v>0</v>
      </c>
      <c r="O23" s="85">
        <f t="shared" si="1"/>
        <v>0</v>
      </c>
      <c r="P23" s="84">
        <f t="shared" ref="P23:P26" si="4">+B39*C39</f>
        <v>0</v>
      </c>
      <c r="Q23" s="85">
        <f t="shared" ref="Q23:Q26" si="5">+D39*C39</f>
        <v>0</v>
      </c>
      <c r="R23" s="85">
        <f t="shared" ref="R23:R26" si="6">+M23+O23+Q23</f>
        <v>0</v>
      </c>
    </row>
    <row r="24" spans="1:18">
      <c r="A24" s="75" t="s">
        <v>333</v>
      </c>
      <c r="B24" s="215">
        <v>0</v>
      </c>
      <c r="C24" s="44">
        <v>0</v>
      </c>
      <c r="D24" s="45">
        <v>0</v>
      </c>
      <c r="E24" s="83">
        <f t="shared" si="0"/>
        <v>0</v>
      </c>
      <c r="G24" s="305"/>
      <c r="H24" s="314"/>
      <c r="I24" s="314"/>
      <c r="J24" s="306"/>
      <c r="K24" s="75" t="s">
        <v>333</v>
      </c>
      <c r="L24" s="84">
        <f t="shared" si="2"/>
        <v>0</v>
      </c>
      <c r="M24" s="85">
        <f t="shared" si="3"/>
        <v>0</v>
      </c>
      <c r="N24" s="86">
        <f t="shared" si="1"/>
        <v>0</v>
      </c>
      <c r="O24" s="85">
        <f t="shared" si="1"/>
        <v>0</v>
      </c>
      <c r="P24" s="84">
        <f t="shared" si="4"/>
        <v>0</v>
      </c>
      <c r="Q24" s="85">
        <f t="shared" si="5"/>
        <v>0</v>
      </c>
      <c r="R24" s="85">
        <f t="shared" si="6"/>
        <v>0</v>
      </c>
    </row>
    <row r="25" spans="1:18">
      <c r="A25" s="75" t="s">
        <v>334</v>
      </c>
      <c r="B25" s="215">
        <v>0</v>
      </c>
      <c r="C25" s="44">
        <v>0</v>
      </c>
      <c r="D25" s="45">
        <v>0</v>
      </c>
      <c r="E25" s="83">
        <f t="shared" si="0"/>
        <v>0</v>
      </c>
      <c r="J25" s="87"/>
      <c r="K25" s="75" t="s">
        <v>334</v>
      </c>
      <c r="L25" s="84">
        <f t="shared" si="2"/>
        <v>0</v>
      </c>
      <c r="M25" s="85">
        <f t="shared" si="3"/>
        <v>0</v>
      </c>
      <c r="N25" s="86">
        <f t="shared" si="1"/>
        <v>0</v>
      </c>
      <c r="O25" s="85">
        <f t="shared" si="1"/>
        <v>0</v>
      </c>
      <c r="P25" s="84">
        <f t="shared" si="4"/>
        <v>0</v>
      </c>
      <c r="Q25" s="85">
        <f t="shared" si="5"/>
        <v>0</v>
      </c>
      <c r="R25" s="85">
        <f t="shared" si="6"/>
        <v>0</v>
      </c>
    </row>
    <row r="26" spans="1:18">
      <c r="A26" s="75" t="s">
        <v>335</v>
      </c>
      <c r="B26" s="215">
        <v>0</v>
      </c>
      <c r="C26" s="44">
        <v>0</v>
      </c>
      <c r="D26" s="45">
        <v>0</v>
      </c>
      <c r="E26" s="83">
        <f t="shared" si="0"/>
        <v>0</v>
      </c>
      <c r="J26" s="87"/>
      <c r="K26" s="75" t="s">
        <v>335</v>
      </c>
      <c r="L26" s="84">
        <f t="shared" si="2"/>
        <v>0</v>
      </c>
      <c r="M26" s="85">
        <f t="shared" si="3"/>
        <v>0</v>
      </c>
      <c r="N26" s="86">
        <f t="shared" si="1"/>
        <v>0</v>
      </c>
      <c r="O26" s="85">
        <f t="shared" si="1"/>
        <v>0</v>
      </c>
      <c r="P26" s="84">
        <f t="shared" si="4"/>
        <v>0</v>
      </c>
      <c r="Q26" s="85">
        <f t="shared" si="5"/>
        <v>0</v>
      </c>
      <c r="R26" s="85">
        <f t="shared" si="6"/>
        <v>0</v>
      </c>
    </row>
    <row r="27" spans="1:18">
      <c r="A27" s="88" t="s">
        <v>338</v>
      </c>
      <c r="B27" s="216">
        <f>IF(C27,L27/C27,0)</f>
        <v>0</v>
      </c>
      <c r="C27" s="89">
        <f>SUM(C22:C26)</f>
        <v>0</v>
      </c>
      <c r="D27" s="90">
        <f>IF(C27,M27/C27,0)</f>
        <v>0</v>
      </c>
      <c r="E27" s="90">
        <f t="shared" si="0"/>
        <v>0</v>
      </c>
      <c r="I27" s="19"/>
      <c r="J27" s="87"/>
      <c r="K27" s="88" t="s">
        <v>338</v>
      </c>
      <c r="L27" s="91">
        <f t="shared" ref="L27:R27" si="7">SUM(L22:L26)</f>
        <v>0</v>
      </c>
      <c r="M27" s="91">
        <f t="shared" si="7"/>
        <v>0</v>
      </c>
      <c r="N27" s="91">
        <f t="shared" si="7"/>
        <v>0</v>
      </c>
      <c r="O27" s="91">
        <f t="shared" si="7"/>
        <v>0</v>
      </c>
      <c r="P27" s="91">
        <f t="shared" si="7"/>
        <v>0</v>
      </c>
      <c r="Q27" s="91">
        <f t="shared" si="7"/>
        <v>0</v>
      </c>
      <c r="R27" s="91">
        <f t="shared" si="7"/>
        <v>0</v>
      </c>
    </row>
    <row r="28" spans="1:18">
      <c r="A28" s="92"/>
      <c r="B28" s="217"/>
      <c r="C28" s="93"/>
      <c r="D28" s="87"/>
      <c r="E28" s="87"/>
      <c r="F28" s="93"/>
      <c r="G28" s="93"/>
      <c r="H28" s="87"/>
      <c r="I28" s="87"/>
      <c r="J28" s="87"/>
      <c r="L28" s="18"/>
      <c r="M28" s="18"/>
      <c r="N28" s="18"/>
      <c r="O28" s="18"/>
    </row>
    <row r="29" spans="1:18" ht="28.75" customHeight="1">
      <c r="A29" s="94" t="s">
        <v>505</v>
      </c>
      <c r="B29" s="214" t="s">
        <v>529</v>
      </c>
      <c r="C29" s="80" t="s">
        <v>508</v>
      </c>
      <c r="D29" s="80" t="s">
        <v>506</v>
      </c>
      <c r="E29" s="81" t="s">
        <v>509</v>
      </c>
      <c r="F29" s="93"/>
      <c r="G29" s="93"/>
      <c r="H29" s="87"/>
      <c r="I29" s="87"/>
      <c r="J29" s="87"/>
      <c r="K29" s="103" t="s">
        <v>523</v>
      </c>
      <c r="L29" s="18"/>
      <c r="N29" s="19">
        <f>+L27</f>
        <v>0</v>
      </c>
    </row>
    <row r="30" spans="1:18">
      <c r="A30" s="75" t="s">
        <v>194</v>
      </c>
      <c r="B30" s="215">
        <v>0</v>
      </c>
      <c r="C30" s="44">
        <v>0</v>
      </c>
      <c r="D30" s="45">
        <v>0</v>
      </c>
      <c r="E30" s="83">
        <f t="shared" ref="E30:E35" si="8">+(D30*12)/0.3</f>
        <v>0</v>
      </c>
      <c r="F30" s="93"/>
      <c r="G30" s="93"/>
      <c r="H30" s="87"/>
      <c r="I30" s="87"/>
      <c r="J30" s="87"/>
      <c r="L30" s="18"/>
      <c r="N30" s="19">
        <f>+N27</f>
        <v>0</v>
      </c>
    </row>
    <row r="31" spans="1:18">
      <c r="A31" s="75" t="s">
        <v>332</v>
      </c>
      <c r="B31" s="215">
        <v>0</v>
      </c>
      <c r="C31" s="44">
        <v>0</v>
      </c>
      <c r="D31" s="45">
        <v>0</v>
      </c>
      <c r="E31" s="83">
        <f t="shared" si="8"/>
        <v>0</v>
      </c>
      <c r="F31" s="93"/>
      <c r="G31" s="93"/>
      <c r="H31" s="87"/>
      <c r="I31" s="87"/>
      <c r="J31" s="87"/>
      <c r="L31" s="18"/>
      <c r="N31" s="95">
        <f>+P27</f>
        <v>0</v>
      </c>
    </row>
    <row r="32" spans="1:18">
      <c r="A32" s="75" t="s">
        <v>333</v>
      </c>
      <c r="B32" s="215">
        <v>0</v>
      </c>
      <c r="C32" s="44">
        <v>0</v>
      </c>
      <c r="D32" s="45">
        <v>0</v>
      </c>
      <c r="E32" s="83">
        <f t="shared" si="8"/>
        <v>0</v>
      </c>
      <c r="F32" s="93"/>
      <c r="G32" s="93"/>
      <c r="H32" s="87"/>
      <c r="I32" s="87"/>
      <c r="J32" s="87"/>
      <c r="L32" s="18"/>
      <c r="N32" s="19">
        <f>SUM(N29:N31)</f>
        <v>0</v>
      </c>
    </row>
    <row r="33" spans="1:15">
      <c r="A33" s="75" t="s">
        <v>334</v>
      </c>
      <c r="B33" s="215">
        <v>0</v>
      </c>
      <c r="C33" s="44">
        <v>0</v>
      </c>
      <c r="D33" s="45">
        <v>0</v>
      </c>
      <c r="E33" s="83">
        <f t="shared" si="8"/>
        <v>0</v>
      </c>
      <c r="F33" s="93"/>
      <c r="G33" s="93"/>
      <c r="H33" s="87"/>
      <c r="I33" s="87"/>
      <c r="J33" s="87"/>
      <c r="L33" s="18"/>
    </row>
    <row r="34" spans="1:15">
      <c r="A34" s="75" t="s">
        <v>335</v>
      </c>
      <c r="B34" s="215">
        <v>0</v>
      </c>
      <c r="C34" s="44">
        <v>0</v>
      </c>
      <c r="D34" s="45">
        <v>0</v>
      </c>
      <c r="E34" s="83">
        <f t="shared" si="8"/>
        <v>0</v>
      </c>
      <c r="F34" s="93"/>
      <c r="G34" s="93"/>
      <c r="H34" s="87"/>
      <c r="I34" s="87"/>
      <c r="J34" s="87"/>
      <c r="L34" s="18"/>
    </row>
    <row r="35" spans="1:15">
      <c r="A35" s="88" t="s">
        <v>338</v>
      </c>
      <c r="B35" s="216">
        <f>IF(C35,N27/C35,0)</f>
        <v>0</v>
      </c>
      <c r="C35" s="89">
        <f>SUM(C30:C34)</f>
        <v>0</v>
      </c>
      <c r="D35" s="90">
        <f>IF(C35,O27/$C$35,0)</f>
        <v>0</v>
      </c>
      <c r="E35" s="90">
        <f t="shared" si="8"/>
        <v>0</v>
      </c>
      <c r="F35" s="93"/>
      <c r="G35" s="93"/>
      <c r="H35" s="87"/>
      <c r="I35" s="87"/>
      <c r="J35" s="87"/>
      <c r="L35" s="18"/>
    </row>
    <row r="36" spans="1:15">
      <c r="A36" s="92"/>
      <c r="B36" s="217"/>
      <c r="C36" s="93"/>
      <c r="D36" s="87"/>
      <c r="E36" s="87"/>
      <c r="F36" s="93"/>
      <c r="I36" s="19"/>
      <c r="L36" s="18"/>
      <c r="M36" s="18"/>
      <c r="N36" s="18"/>
      <c r="O36" s="18"/>
    </row>
    <row r="37" spans="1:15" ht="33.65" customHeight="1">
      <c r="A37" s="94" t="s">
        <v>503</v>
      </c>
      <c r="B37" s="214" t="s">
        <v>529</v>
      </c>
      <c r="C37" s="80" t="s">
        <v>340</v>
      </c>
      <c r="D37" s="80" t="s">
        <v>506</v>
      </c>
      <c r="E37" s="81" t="s">
        <v>507</v>
      </c>
      <c r="F37" s="93"/>
      <c r="I37" s="19"/>
      <c r="K37" s="96" t="s">
        <v>525</v>
      </c>
      <c r="L37" s="18"/>
      <c r="M37" s="18"/>
      <c r="N37" s="18"/>
      <c r="O37" s="18"/>
    </row>
    <row r="38" spans="1:15">
      <c r="A38" s="75" t="s">
        <v>194</v>
      </c>
      <c r="B38" s="215">
        <v>0</v>
      </c>
      <c r="C38" s="44">
        <v>0</v>
      </c>
      <c r="D38" s="45">
        <v>0</v>
      </c>
      <c r="E38" s="83">
        <f t="shared" ref="E38:E43" si="9">+(D38*12)/0.3</f>
        <v>0</v>
      </c>
      <c r="F38" s="93"/>
      <c r="I38" s="19"/>
      <c r="L38" s="18"/>
      <c r="M38" s="18"/>
      <c r="N38" s="18"/>
      <c r="O38" s="18"/>
    </row>
    <row r="39" spans="1:15">
      <c r="A39" s="75" t="s">
        <v>332</v>
      </c>
      <c r="B39" s="215">
        <v>0</v>
      </c>
      <c r="C39" s="44">
        <v>0</v>
      </c>
      <c r="D39" s="45">
        <v>0</v>
      </c>
      <c r="E39" s="83">
        <f t="shared" si="9"/>
        <v>0</v>
      </c>
      <c r="F39" s="93"/>
      <c r="I39" s="19"/>
      <c r="L39" s="18"/>
      <c r="M39" s="18"/>
      <c r="N39" s="18"/>
      <c r="O39" s="18"/>
    </row>
    <row r="40" spans="1:15">
      <c r="A40" s="75" t="s">
        <v>333</v>
      </c>
      <c r="B40" s="215">
        <v>0</v>
      </c>
      <c r="C40" s="44">
        <v>0</v>
      </c>
      <c r="D40" s="45">
        <v>0</v>
      </c>
      <c r="E40" s="83">
        <f t="shared" si="9"/>
        <v>0</v>
      </c>
      <c r="F40" s="93"/>
      <c r="I40" s="19"/>
      <c r="L40" s="18"/>
      <c r="M40" s="18"/>
      <c r="N40" s="18"/>
      <c r="O40" s="18"/>
    </row>
    <row r="41" spans="1:15">
      <c r="A41" s="75" t="s">
        <v>334</v>
      </c>
      <c r="B41" s="215">
        <v>0</v>
      </c>
      <c r="C41" s="44">
        <v>0</v>
      </c>
      <c r="D41" s="45">
        <v>0</v>
      </c>
      <c r="E41" s="83">
        <f t="shared" si="9"/>
        <v>0</v>
      </c>
      <c r="F41" s="93"/>
      <c r="I41" s="19"/>
      <c r="L41" s="18"/>
      <c r="M41" s="18"/>
      <c r="N41" s="18"/>
      <c r="O41" s="18"/>
    </row>
    <row r="42" spans="1:15">
      <c r="A42" s="75" t="s">
        <v>335</v>
      </c>
      <c r="B42" s="215">
        <v>0</v>
      </c>
      <c r="C42" s="44">
        <v>0</v>
      </c>
      <c r="D42" s="45">
        <v>0</v>
      </c>
      <c r="E42" s="83">
        <f t="shared" si="9"/>
        <v>0</v>
      </c>
      <c r="F42" s="93"/>
      <c r="I42" s="19"/>
      <c r="L42" s="18"/>
      <c r="M42" s="18"/>
      <c r="N42" s="18"/>
      <c r="O42" s="18"/>
    </row>
    <row r="43" spans="1:15">
      <c r="A43" s="88" t="s">
        <v>338</v>
      </c>
      <c r="B43" s="216">
        <f>IF(C43,P27/C43,0)</f>
        <v>0</v>
      </c>
      <c r="C43" s="89">
        <f>SUM(C38:C42)</f>
        <v>0</v>
      </c>
      <c r="D43" s="90">
        <f>IF(C43,Q27/C43,0)</f>
        <v>0</v>
      </c>
      <c r="E43" s="90">
        <f t="shared" si="9"/>
        <v>0</v>
      </c>
      <c r="F43" s="93"/>
      <c r="I43" s="19"/>
      <c r="L43" s="18"/>
      <c r="M43" s="18"/>
      <c r="N43" s="18"/>
      <c r="O43" s="18"/>
    </row>
    <row r="44" spans="1:15">
      <c r="A44" s="92"/>
      <c r="B44" s="217"/>
      <c r="C44" s="93"/>
      <c r="D44" s="87"/>
      <c r="E44" s="87"/>
      <c r="F44" s="93"/>
      <c r="I44" s="19"/>
      <c r="L44" s="18"/>
      <c r="M44" s="18"/>
      <c r="N44" s="18"/>
      <c r="O44" s="18"/>
    </row>
    <row r="45" spans="1:15" ht="32.4" customHeight="1">
      <c r="A45" s="94" t="s">
        <v>512</v>
      </c>
      <c r="B45" s="214" t="s">
        <v>529</v>
      </c>
      <c r="C45" s="80" t="s">
        <v>508</v>
      </c>
      <c r="D45" s="80" t="s">
        <v>506</v>
      </c>
      <c r="E45" s="80" t="s">
        <v>509</v>
      </c>
      <c r="L45" s="18"/>
      <c r="M45" s="18"/>
      <c r="N45" s="18"/>
    </row>
    <row r="46" spans="1:15">
      <c r="A46" s="75" t="s">
        <v>194</v>
      </c>
      <c r="B46" s="89">
        <f>+L22+N22+P22</f>
        <v>0</v>
      </c>
      <c r="C46" s="89">
        <f>+C22+C30+C38</f>
        <v>0</v>
      </c>
      <c r="D46" s="90">
        <f>IF(C46,R22/C46,0)</f>
        <v>0</v>
      </c>
      <c r="E46" s="83">
        <f t="shared" ref="E46:E51" si="10">+(D46*12)/0.3</f>
        <v>0</v>
      </c>
      <c r="L46" s="18"/>
      <c r="M46" s="18"/>
      <c r="N46" s="18"/>
    </row>
    <row r="47" spans="1:15">
      <c r="A47" s="75" t="s">
        <v>332</v>
      </c>
      <c r="B47" s="89">
        <f t="shared" ref="B47:B50" si="11">+L23+N23+P23</f>
        <v>0</v>
      </c>
      <c r="C47" s="89">
        <f t="shared" ref="C47:C50" si="12">+C23+C31+C39</f>
        <v>0</v>
      </c>
      <c r="D47" s="90">
        <f t="shared" ref="D47:D50" si="13">IF(C47,R23/C47,0)</f>
        <v>0</v>
      </c>
      <c r="E47" s="83">
        <f t="shared" si="10"/>
        <v>0</v>
      </c>
      <c r="L47" s="18"/>
      <c r="M47" s="18"/>
      <c r="N47" s="18"/>
    </row>
    <row r="48" spans="1:15">
      <c r="A48" s="75" t="s">
        <v>333</v>
      </c>
      <c r="B48" s="89">
        <f t="shared" si="11"/>
        <v>0</v>
      </c>
      <c r="C48" s="89">
        <f t="shared" si="12"/>
        <v>0</v>
      </c>
      <c r="D48" s="90">
        <f t="shared" si="13"/>
        <v>0</v>
      </c>
      <c r="E48" s="83">
        <f t="shared" si="10"/>
        <v>0</v>
      </c>
      <c r="L48" s="18"/>
      <c r="M48" s="18"/>
      <c r="N48" s="18"/>
    </row>
    <row r="49" spans="1:14">
      <c r="A49" s="75" t="s">
        <v>334</v>
      </c>
      <c r="B49" s="89">
        <f t="shared" si="11"/>
        <v>0</v>
      </c>
      <c r="C49" s="89">
        <f t="shared" si="12"/>
        <v>0</v>
      </c>
      <c r="D49" s="90">
        <f t="shared" si="13"/>
        <v>0</v>
      </c>
      <c r="E49" s="83">
        <f t="shared" si="10"/>
        <v>0</v>
      </c>
      <c r="L49" s="18"/>
      <c r="M49" s="18"/>
      <c r="N49" s="18"/>
    </row>
    <row r="50" spans="1:14">
      <c r="A50" s="75" t="s">
        <v>335</v>
      </c>
      <c r="B50" s="89">
        <f t="shared" si="11"/>
        <v>0</v>
      </c>
      <c r="C50" s="89">
        <f t="shared" si="12"/>
        <v>0</v>
      </c>
      <c r="D50" s="90">
        <f t="shared" si="13"/>
        <v>0</v>
      </c>
      <c r="E50" s="83">
        <f t="shared" si="10"/>
        <v>0</v>
      </c>
      <c r="L50" s="18"/>
      <c r="M50" s="18"/>
      <c r="N50" s="18"/>
    </row>
    <row r="51" spans="1:14">
      <c r="A51" s="97" t="s">
        <v>338</v>
      </c>
      <c r="B51" s="98">
        <f>SUM(B46:B50)</f>
        <v>0</v>
      </c>
      <c r="C51" s="98">
        <f>SUM(C46:C50)</f>
        <v>0</v>
      </c>
      <c r="D51" s="99">
        <f>IF(C51,R27/C51,0)</f>
        <v>0</v>
      </c>
      <c r="E51" s="99">
        <f t="shared" si="10"/>
        <v>0</v>
      </c>
      <c r="L51" s="18"/>
      <c r="M51" s="18"/>
      <c r="N51" s="18"/>
    </row>
    <row r="52" spans="1:14">
      <c r="A52" s="92"/>
      <c r="B52" s="93"/>
      <c r="C52" s="93"/>
      <c r="D52" s="87"/>
      <c r="E52" s="87"/>
      <c r="L52" s="18"/>
      <c r="M52" s="18"/>
      <c r="N52" s="18"/>
    </row>
    <row r="53" spans="1:14">
      <c r="A53" s="92"/>
      <c r="B53" s="93"/>
      <c r="C53" s="93"/>
      <c r="D53" s="87"/>
      <c r="E53" s="87"/>
      <c r="L53" s="18"/>
      <c r="M53" s="18"/>
      <c r="N53" s="18"/>
    </row>
    <row r="54" spans="1:14">
      <c r="A54" s="323" t="s">
        <v>351</v>
      </c>
      <c r="B54" s="324"/>
      <c r="C54" s="324"/>
      <c r="D54" s="325"/>
      <c r="L54" s="18"/>
    </row>
    <row r="55" spans="1:14">
      <c r="A55" s="100" t="s">
        <v>339</v>
      </c>
      <c r="B55" s="101" t="s">
        <v>340</v>
      </c>
      <c r="C55" s="102" t="s">
        <v>458</v>
      </c>
      <c r="D55" s="102" t="s">
        <v>457</v>
      </c>
      <c r="L55" s="18"/>
    </row>
    <row r="56" spans="1:14" ht="16.5">
      <c r="A56" s="75" t="s">
        <v>353</v>
      </c>
      <c r="B56" s="44">
        <v>0</v>
      </c>
      <c r="C56" s="45">
        <v>0</v>
      </c>
      <c r="D56" s="83">
        <f>+B56*C56</f>
        <v>0</v>
      </c>
      <c r="L56" s="103" t="s">
        <v>523</v>
      </c>
    </row>
    <row r="57" spans="1:14">
      <c r="A57" s="75" t="s">
        <v>2</v>
      </c>
      <c r="B57" s="44">
        <v>0</v>
      </c>
      <c r="C57" s="45">
        <v>0</v>
      </c>
      <c r="D57" s="83">
        <f>+B57*C57</f>
        <v>0</v>
      </c>
      <c r="E57" s="104"/>
      <c r="L57" s="18"/>
    </row>
    <row r="58" spans="1:14">
      <c r="A58" s="75" t="s">
        <v>352</v>
      </c>
      <c r="B58" s="46">
        <v>0</v>
      </c>
      <c r="C58" s="45">
        <v>0</v>
      </c>
      <c r="D58" s="83">
        <f>+B58*C58</f>
        <v>0</v>
      </c>
      <c r="L58" s="18"/>
    </row>
    <row r="59" spans="1:14">
      <c r="A59" s="47" t="s">
        <v>330</v>
      </c>
      <c r="B59" s="46">
        <v>0</v>
      </c>
      <c r="C59" s="45">
        <v>0</v>
      </c>
      <c r="D59" s="83">
        <f>+B59*C59</f>
        <v>0</v>
      </c>
      <c r="E59" s="104"/>
      <c r="L59" s="18"/>
    </row>
    <row r="60" spans="1:14">
      <c r="A60" s="88" t="s">
        <v>42</v>
      </c>
      <c r="B60" s="89"/>
      <c r="C60" s="90"/>
      <c r="D60" s="90">
        <f>SUM(D56:D59)</f>
        <v>0</v>
      </c>
      <c r="E60" s="104"/>
      <c r="L60" s="18"/>
    </row>
    <row r="61" spans="1:14">
      <c r="L61" s="105"/>
    </row>
    <row r="62" spans="1:14">
      <c r="A62" s="100" t="s">
        <v>360</v>
      </c>
      <c r="B62" s="101" t="s">
        <v>426</v>
      </c>
      <c r="C62" s="19"/>
      <c r="L62" s="105"/>
    </row>
    <row r="63" spans="1:14">
      <c r="A63" s="75" t="s">
        <v>361</v>
      </c>
      <c r="B63" s="48">
        <v>0</v>
      </c>
      <c r="C63" s="19"/>
      <c r="L63" s="105"/>
    </row>
    <row r="64" spans="1:14">
      <c r="A64" s="75" t="s">
        <v>352</v>
      </c>
      <c r="B64" s="48">
        <v>0</v>
      </c>
      <c r="C64" s="19"/>
      <c r="L64" s="105"/>
    </row>
    <row r="65" spans="1:14" ht="16.5">
      <c r="A65" s="47" t="s">
        <v>330</v>
      </c>
      <c r="B65" s="48">
        <v>0</v>
      </c>
      <c r="C65" s="19"/>
      <c r="G65" s="103"/>
      <c r="H65" s="103"/>
      <c r="L65" s="105"/>
    </row>
    <row r="66" spans="1:14">
      <c r="L66" s="105"/>
    </row>
    <row r="67" spans="1:14">
      <c r="A67" s="55" t="s">
        <v>363</v>
      </c>
      <c r="G67" s="18"/>
      <c r="H67" s="18"/>
      <c r="I67" s="19"/>
    </row>
    <row r="68" spans="1:14">
      <c r="A68" s="100" t="s">
        <v>349</v>
      </c>
      <c r="B68" s="101" t="s">
        <v>341</v>
      </c>
      <c r="C68" s="101" t="s">
        <v>355</v>
      </c>
    </row>
    <row r="69" spans="1:14">
      <c r="A69" s="75" t="s">
        <v>342</v>
      </c>
      <c r="B69" s="106">
        <f>+B51</f>
        <v>0</v>
      </c>
      <c r="C69" s="107"/>
    </row>
    <row r="70" spans="1:14">
      <c r="A70" s="75" t="s">
        <v>347</v>
      </c>
      <c r="B70" s="44">
        <v>0</v>
      </c>
      <c r="C70" s="107">
        <f>IF($B$69,G68+G65+B70/$B$69,0)</f>
        <v>0</v>
      </c>
      <c r="M70" s="108"/>
      <c r="N70" s="108"/>
    </row>
    <row r="71" spans="1:14">
      <c r="A71" s="75" t="s">
        <v>459</v>
      </c>
      <c r="B71" s="44">
        <v>0</v>
      </c>
      <c r="C71" s="107">
        <f>IF($B$69,G69+G66+B71/$B$69,0)</f>
        <v>0</v>
      </c>
      <c r="L71" s="19" t="s">
        <v>344</v>
      </c>
      <c r="M71" s="19">
        <v>25</v>
      </c>
    </row>
    <row r="72" spans="1:14">
      <c r="A72" s="75" t="s">
        <v>345</v>
      </c>
      <c r="B72" s="44">
        <v>0</v>
      </c>
      <c r="C72" s="107">
        <f>IF($B$69,G70+G67+B72/$B$69,0)</f>
        <v>0</v>
      </c>
      <c r="L72" s="19" t="s">
        <v>346</v>
      </c>
      <c r="M72" s="19">
        <v>10</v>
      </c>
    </row>
    <row r="73" spans="1:14">
      <c r="A73" s="75" t="s">
        <v>343</v>
      </c>
      <c r="B73" s="44">
        <v>0</v>
      </c>
      <c r="C73" s="107">
        <f>IF($B$69,G71+G68+B73/$B$69,0)</f>
        <v>0</v>
      </c>
    </row>
    <row r="74" spans="1:14">
      <c r="A74" s="88" t="s">
        <v>42</v>
      </c>
      <c r="B74" s="89">
        <f>SUM(B69:B73)</f>
        <v>0</v>
      </c>
      <c r="C74" s="109"/>
      <c r="L74" s="19" t="s">
        <v>343</v>
      </c>
      <c r="M74" s="110">
        <v>0.18</v>
      </c>
      <c r="N74" s="110"/>
    </row>
    <row r="75" spans="1:14">
      <c r="A75" s="19"/>
      <c r="B75" s="19"/>
      <c r="L75" s="19" t="s">
        <v>348</v>
      </c>
      <c r="M75" s="19">
        <f>SUM(B69:B72)</f>
        <v>0</v>
      </c>
    </row>
    <row r="76" spans="1:14">
      <c r="A76" s="318" t="s">
        <v>420</v>
      </c>
      <c r="B76" s="318"/>
      <c r="C76" s="318"/>
      <c r="D76" s="318"/>
      <c r="E76" s="318"/>
    </row>
    <row r="77" spans="1:14" ht="22.75" customHeight="1">
      <c r="A77" s="326"/>
      <c r="B77" s="327"/>
      <c r="C77" s="111" t="s">
        <v>448</v>
      </c>
      <c r="D77" s="111" t="s">
        <v>449</v>
      </c>
      <c r="E77" s="111" t="s">
        <v>450</v>
      </c>
      <c r="I77" s="302" t="s">
        <v>454</v>
      </c>
      <c r="J77" s="302"/>
      <c r="K77" s="103" t="s">
        <v>523</v>
      </c>
    </row>
    <row r="78" spans="1:14">
      <c r="A78" s="321" t="s">
        <v>350</v>
      </c>
      <c r="B78" s="322"/>
      <c r="C78" s="83">
        <f>IF('1. Assumptions'!B74,'3. Capital'!C125/'1. Assumptions'!B74,0)</f>
        <v>0</v>
      </c>
      <c r="D78" s="83">
        <f>IF('1. Assumptions'!B74,'3. Capital'!D125/'1. Assumptions'!B74,0)</f>
        <v>0</v>
      </c>
      <c r="E78" s="83">
        <f>IF('1. Assumptions'!B74,'3. Capital'!E125/'1. Assumptions'!B74,0)</f>
        <v>0</v>
      </c>
      <c r="F78" s="297" t="s">
        <v>515</v>
      </c>
      <c r="G78" s="298"/>
      <c r="H78" s="298"/>
      <c r="I78" s="302"/>
      <c r="J78" s="302"/>
    </row>
    <row r="79" spans="1:14">
      <c r="A79" s="321" t="s">
        <v>514</v>
      </c>
      <c r="B79" s="322"/>
      <c r="C79" s="83">
        <f>IF('1. Assumptions'!B74,'3. Capital'!C146/'1. Assumptions'!B74,0)</f>
        <v>0</v>
      </c>
      <c r="D79" s="83">
        <f>IF('1. Assumptions'!B74,'3. Capital'!D146/'1. Assumptions'!B74,0)</f>
        <v>0</v>
      </c>
      <c r="E79" s="83">
        <f>IF('1. Assumptions'!B74,'3. Capital'!E146/'1. Assumptions'!B74,0)</f>
        <v>0</v>
      </c>
      <c r="F79" s="297"/>
      <c r="G79" s="298"/>
      <c r="H79" s="298"/>
      <c r="I79" s="302"/>
      <c r="J79" s="302"/>
    </row>
    <row r="80" spans="1:14">
      <c r="A80" s="321" t="s">
        <v>357</v>
      </c>
      <c r="B80" s="322"/>
      <c r="C80" s="49">
        <v>0</v>
      </c>
      <c r="D80" s="50">
        <v>0</v>
      </c>
      <c r="E80" s="49">
        <v>0</v>
      </c>
      <c r="F80" s="297"/>
      <c r="G80" s="298"/>
      <c r="H80" s="298"/>
      <c r="I80" s="302"/>
      <c r="J80" s="302"/>
      <c r="M80" s="301" t="s">
        <v>409</v>
      </c>
      <c r="N80" s="112"/>
    </row>
    <row r="81" spans="1:14">
      <c r="A81" s="321" t="s">
        <v>356</v>
      </c>
      <c r="B81" s="322"/>
      <c r="C81" s="49">
        <v>0</v>
      </c>
      <c r="D81" s="50">
        <v>0</v>
      </c>
      <c r="E81" s="49">
        <v>0</v>
      </c>
      <c r="I81" s="302"/>
      <c r="J81" s="302"/>
      <c r="M81" s="301"/>
      <c r="N81" s="112"/>
    </row>
    <row r="82" spans="1:14">
      <c r="A82" s="321" t="s">
        <v>421</v>
      </c>
      <c r="B82" s="322"/>
      <c r="C82" s="51">
        <v>0</v>
      </c>
      <c r="D82" s="44">
        <v>0</v>
      </c>
      <c r="E82" s="51">
        <v>0</v>
      </c>
    </row>
    <row r="83" spans="1:14">
      <c r="A83" s="321" t="s">
        <v>358</v>
      </c>
      <c r="B83" s="322"/>
      <c r="C83" s="51">
        <v>0</v>
      </c>
      <c r="D83" s="44">
        <v>0</v>
      </c>
      <c r="E83" s="51">
        <v>0</v>
      </c>
    </row>
    <row r="84" spans="1:14">
      <c r="A84" s="321" t="s">
        <v>359</v>
      </c>
      <c r="B84" s="322"/>
      <c r="C84" s="51">
        <v>0</v>
      </c>
      <c r="D84" s="44">
        <v>0</v>
      </c>
      <c r="E84" s="51">
        <v>0</v>
      </c>
    </row>
    <row r="85" spans="1:14">
      <c r="A85" s="319" t="s">
        <v>330</v>
      </c>
      <c r="B85" s="320"/>
      <c r="C85" s="52">
        <v>0</v>
      </c>
      <c r="D85" s="53">
        <v>0</v>
      </c>
      <c r="E85" s="52">
        <v>0</v>
      </c>
    </row>
    <row r="181" spans="4:4">
      <c r="D181" s="19">
        <v>2950000</v>
      </c>
    </row>
  </sheetData>
  <sheetProtection algorithmName="SHA-512" hashValue="4zK6lm62LYxcV2SgdE6MfzBUv3RVAiXq8PqqD4smSviDantbWWPTZkd/1xDgMfoLt5tjXQdlajnxuHwLMuj3Ww==" saltValue="11+tSYm/cM0zGD36tFQWOQ==" spinCount="100000" sheet="1" objects="1" scenarios="1" selectLockedCells="1"/>
  <mergeCells count="31">
    <mergeCell ref="A54:D54"/>
    <mergeCell ref="A77:B77"/>
    <mergeCell ref="A79:B79"/>
    <mergeCell ref="B6:G6"/>
    <mergeCell ref="B7:G7"/>
    <mergeCell ref="B8:G8"/>
    <mergeCell ref="B9:G9"/>
    <mergeCell ref="B10:G10"/>
    <mergeCell ref="A85:B85"/>
    <mergeCell ref="A78:B78"/>
    <mergeCell ref="A80:B80"/>
    <mergeCell ref="A81:B81"/>
    <mergeCell ref="A83:B83"/>
    <mergeCell ref="A82:B82"/>
    <mergeCell ref="A84:B84"/>
    <mergeCell ref="J7:J9"/>
    <mergeCell ref="Q20:Q21"/>
    <mergeCell ref="R20:R21"/>
    <mergeCell ref="F78:H80"/>
    <mergeCell ref="L20:L21"/>
    <mergeCell ref="M20:M21"/>
    <mergeCell ref="N20:N21"/>
    <mergeCell ref="O20:O21"/>
    <mergeCell ref="P20:P21"/>
    <mergeCell ref="M80:M81"/>
    <mergeCell ref="I77:J81"/>
    <mergeCell ref="I14:J15"/>
    <mergeCell ref="B11:G11"/>
    <mergeCell ref="G22:J24"/>
    <mergeCell ref="A20:E20"/>
    <mergeCell ref="A76:E76"/>
  </mergeCells>
  <dataValidations count="5">
    <dataValidation type="whole" operator="greaterThanOrEqual" allowBlank="1" showInputMessage="1" showErrorMessage="1" error="enter whole number only" sqref="B22:D26 B30:D34" xr:uid="{5BB9F6EC-F7FB-4F36-BE0B-7E98B4404E37}">
      <formula1>0</formula1>
    </dataValidation>
    <dataValidation type="whole" allowBlank="1" showInputMessage="1" showErrorMessage="1" error="enter whole number only" sqref="B38:D42 B56:C59" xr:uid="{94EF9B48-2E44-46B1-A673-F0887BF985A2}">
      <formula1>0</formula1>
      <formula2>100000000</formula2>
    </dataValidation>
    <dataValidation type="whole" operator="greaterThanOrEqual" allowBlank="1" showInputMessage="1" showErrorMessage="1" error="Enter whole number only" sqref="B70:B73 C82:E85" xr:uid="{ADB9A1B7-E49E-4423-9A17-1C30FDB14C9D}">
      <formula1>0</formula1>
    </dataValidation>
    <dataValidation type="decimal" allowBlank="1" showInputMessage="1" showErrorMessage="1" error="Enter % number only" sqref="C80:E81" xr:uid="{FA80A498-D239-4537-B47F-E62B118EFACF}">
      <formula1>0</formula1>
      <formula2>1000000</formula2>
    </dataValidation>
    <dataValidation type="decimal" allowBlank="1" showInputMessage="1" showErrorMessage="1" error="enter % only" sqref="B63:B65" xr:uid="{A0A8AA66-420B-49A7-8896-7ACE6981CC63}">
      <formula1>0</formula1>
      <formula2>100000000</formula2>
    </dataValidation>
  </dataValidations>
  <pageMargins left="0.51181102362204722" right="0.43307086614173229" top="0.51181102362204722" bottom="0.51181102362204722" header="0.31496062992125984" footer="0.31496062992125984"/>
  <pageSetup scale="80" fitToHeight="7" orientation="portrait" cellComments="atEnd" r:id="rId1"/>
  <headerFooter alignWithMargins="0">
    <oddFooter>&amp;L&amp;8&amp;F (&amp;A)&amp;R&amp;8Page &amp;P of &amp;N</oddFooter>
  </headerFooter>
  <rowBreaks count="1" manualBreakCount="1">
    <brk id="52"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49CEE-1D0B-41C5-9626-1C15CC19135C}">
  <sheetPr>
    <pageSetUpPr fitToPage="1"/>
  </sheetPr>
  <dimension ref="A1:K155"/>
  <sheetViews>
    <sheetView zoomScale="70" zoomScaleNormal="70" zoomScaleSheetLayoutView="100" workbookViewId="0">
      <pane ySplit="2" topLeftCell="A3" activePane="bottomLeft" state="frozen"/>
      <selection pane="bottomLeft"/>
    </sheetView>
  </sheetViews>
  <sheetFormatPr defaultColWidth="8.81640625" defaultRowHeight="14.5"/>
  <cols>
    <col min="1" max="1" width="25.54296875" style="22" customWidth="1"/>
    <col min="2" max="2" width="10.90625" style="22" customWidth="1"/>
    <col min="3" max="4" width="12.54296875" style="19" customWidth="1"/>
    <col min="5" max="5" width="12.54296875" style="20" customWidth="1"/>
    <col min="6" max="6" width="12.453125" style="20" customWidth="1"/>
    <col min="7" max="7" width="16.08984375" style="19" customWidth="1"/>
    <col min="8" max="8" width="13.54296875" style="19" customWidth="1"/>
    <col min="9" max="9" width="13.54296875" style="19" hidden="1" customWidth="1"/>
    <col min="10" max="10" width="10.81640625" style="19" hidden="1" customWidth="1"/>
    <col min="11" max="11" width="10.6328125" style="19" hidden="1" customWidth="1"/>
    <col min="12" max="20" width="0" style="19" hidden="1" customWidth="1"/>
    <col min="21" max="16384" width="8.81640625" style="19"/>
  </cols>
  <sheetData>
    <row r="1" spans="1:10" ht="19.25" customHeight="1">
      <c r="A1" s="54" t="s">
        <v>456</v>
      </c>
      <c r="B1" s="55"/>
      <c r="C1" s="56"/>
      <c r="D1" s="56"/>
      <c r="E1" s="113"/>
      <c r="F1" s="113"/>
      <c r="G1" s="57" t="s">
        <v>310</v>
      </c>
      <c r="H1" s="42">
        <v>45730</v>
      </c>
      <c r="I1" s="58"/>
    </row>
    <row r="2" spans="1:10" ht="19.25" customHeight="1">
      <c r="A2" s="59" t="s">
        <v>532</v>
      </c>
      <c r="B2" s="60"/>
      <c r="C2" s="62"/>
      <c r="D2" s="62"/>
      <c r="E2" s="114"/>
      <c r="G2" s="63" t="s">
        <v>311</v>
      </c>
      <c r="H2" s="64">
        <f ca="1">NOW()</f>
        <v>45740.690098263891</v>
      </c>
      <c r="I2" s="64"/>
    </row>
    <row r="3" spans="1:10" ht="19.25" customHeight="1">
      <c r="A3" s="65"/>
      <c r="B3" s="213" t="s">
        <v>531</v>
      </c>
      <c r="C3" s="56"/>
      <c r="D3" s="56"/>
      <c r="G3" s="63"/>
      <c r="H3" s="64"/>
      <c r="I3" s="64"/>
    </row>
    <row r="4" spans="1:10" ht="15" customHeight="1">
      <c r="A4" s="115" t="s">
        <v>372</v>
      </c>
      <c r="E4" s="19"/>
      <c r="F4" s="19"/>
    </row>
    <row r="5" spans="1:10">
      <c r="A5" s="116" t="s">
        <v>495</v>
      </c>
      <c r="B5" s="101" t="s">
        <v>340</v>
      </c>
      <c r="C5" s="102" t="s">
        <v>486</v>
      </c>
      <c r="D5" s="102" t="s">
        <v>354</v>
      </c>
      <c r="I5" s="18"/>
      <c r="J5" s="18"/>
    </row>
    <row r="6" spans="1:10" ht="14.4" customHeight="1">
      <c r="A6" s="75" t="str">
        <f>+'1. Assumptions'!A22</f>
        <v>Studio</v>
      </c>
      <c r="B6" s="117">
        <f>+'1. Assumptions'!C46</f>
        <v>0</v>
      </c>
      <c r="C6" s="118">
        <f>+'1. Assumptions'!D46</f>
        <v>0</v>
      </c>
      <c r="D6" s="83">
        <f>+'1. Assumptions'!R22</f>
        <v>0</v>
      </c>
      <c r="F6" s="331" t="s">
        <v>533</v>
      </c>
      <c r="G6" s="332"/>
      <c r="H6" s="333"/>
      <c r="I6" s="18"/>
    </row>
    <row r="7" spans="1:10">
      <c r="A7" s="75" t="str">
        <f>+'1. Assumptions'!A23</f>
        <v>1-bed</v>
      </c>
      <c r="B7" s="117">
        <f>+'1. Assumptions'!C47</f>
        <v>0</v>
      </c>
      <c r="C7" s="118">
        <f>+'1. Assumptions'!D47</f>
        <v>0</v>
      </c>
      <c r="D7" s="83">
        <f>+'1. Assumptions'!R23</f>
        <v>0</v>
      </c>
      <c r="F7" s="334"/>
      <c r="G7" s="335"/>
      <c r="H7" s="336"/>
      <c r="I7" s="18"/>
    </row>
    <row r="8" spans="1:10">
      <c r="A8" s="75" t="str">
        <f>+'1. Assumptions'!A24</f>
        <v>2-bed</v>
      </c>
      <c r="B8" s="117">
        <f>+'1. Assumptions'!C48</f>
        <v>0</v>
      </c>
      <c r="C8" s="118">
        <f>+'1. Assumptions'!D48</f>
        <v>0</v>
      </c>
      <c r="D8" s="83">
        <f>+'1. Assumptions'!R24</f>
        <v>0</v>
      </c>
      <c r="F8" s="337"/>
      <c r="G8" s="338"/>
      <c r="H8" s="339"/>
      <c r="I8" s="18"/>
    </row>
    <row r="9" spans="1:10">
      <c r="A9" s="75" t="str">
        <f>+'1. Assumptions'!A25</f>
        <v>3-bed</v>
      </c>
      <c r="B9" s="117">
        <f>+'1. Assumptions'!C49</f>
        <v>0</v>
      </c>
      <c r="C9" s="118">
        <f>+'1. Assumptions'!D49</f>
        <v>0</v>
      </c>
      <c r="D9" s="83">
        <f>+'1. Assumptions'!R25</f>
        <v>0</v>
      </c>
      <c r="I9" s="18"/>
    </row>
    <row r="10" spans="1:10">
      <c r="A10" s="75" t="str">
        <f>+'1. Assumptions'!A26</f>
        <v>4+ bed</v>
      </c>
      <c r="B10" s="117">
        <f>+'1. Assumptions'!C50</f>
        <v>0</v>
      </c>
      <c r="C10" s="118">
        <f>+'1. Assumptions'!D50</f>
        <v>0</v>
      </c>
      <c r="D10" s="83">
        <f>+'1. Assumptions'!R26</f>
        <v>0</v>
      </c>
      <c r="I10" s="18"/>
    </row>
    <row r="11" spans="1:10" ht="16">
      <c r="A11" s="88" t="str">
        <f>+'1. Assumptions'!A27</f>
        <v>Total/Average</v>
      </c>
      <c r="B11" s="119">
        <f>SUM(B6:B10)</f>
        <v>0</v>
      </c>
      <c r="C11" s="120">
        <f t="shared" ref="C11" si="0">IF(B11,D11/B11,0)</f>
        <v>0</v>
      </c>
      <c r="D11" s="90">
        <f>SUM(D6:D10)</f>
        <v>0</v>
      </c>
      <c r="I11" s="121" t="s">
        <v>442</v>
      </c>
    </row>
    <row r="12" spans="1:10" ht="16">
      <c r="A12" s="92"/>
      <c r="B12" s="122"/>
      <c r="C12" s="123"/>
      <c r="D12" s="87"/>
      <c r="I12" s="121"/>
    </row>
    <row r="13" spans="1:10">
      <c r="A13" s="330" t="s">
        <v>351</v>
      </c>
      <c r="B13" s="330"/>
      <c r="C13" s="330"/>
      <c r="D13" s="330"/>
      <c r="G13" s="100" t="s">
        <v>360</v>
      </c>
      <c r="H13" s="101"/>
      <c r="I13" s="124"/>
    </row>
    <row r="14" spans="1:10">
      <c r="A14" s="100" t="s">
        <v>339</v>
      </c>
      <c r="B14" s="101" t="s">
        <v>340</v>
      </c>
      <c r="C14" s="102" t="s">
        <v>337</v>
      </c>
      <c r="D14" s="102" t="s">
        <v>354</v>
      </c>
      <c r="G14" s="75" t="s">
        <v>361</v>
      </c>
      <c r="H14" s="125">
        <f>+'1. Assumptions'!B63</f>
        <v>0</v>
      </c>
      <c r="I14" s="126"/>
    </row>
    <row r="15" spans="1:10">
      <c r="A15" s="75" t="str">
        <f>+'1. Assumptions'!A56</f>
        <v>Laundry</v>
      </c>
      <c r="B15" s="106">
        <f>+'1. Assumptions'!B56</f>
        <v>0</v>
      </c>
      <c r="C15" s="83">
        <f>+'1. Assumptions'!C56</f>
        <v>0</v>
      </c>
      <c r="D15" s="83">
        <f>+B15*C15</f>
        <v>0</v>
      </c>
      <c r="G15" s="75" t="s">
        <v>352</v>
      </c>
      <c r="H15" s="125">
        <f>+'1. Assumptions'!B64</f>
        <v>0</v>
      </c>
      <c r="I15" s="126"/>
    </row>
    <row r="16" spans="1:10">
      <c r="A16" s="75" t="str">
        <f>+'1. Assumptions'!A57</f>
        <v>Parking</v>
      </c>
      <c r="B16" s="106">
        <f>+'1. Assumptions'!B57</f>
        <v>0</v>
      </c>
      <c r="C16" s="83">
        <f>+'1. Assumptions'!C57</f>
        <v>0</v>
      </c>
      <c r="D16" s="83">
        <f>+B16*C16</f>
        <v>0</v>
      </c>
      <c r="G16" s="75" t="str">
        <f>+'1. Assumptions'!A65</f>
        <v>Other (specify)</v>
      </c>
      <c r="H16" s="125">
        <f>+'1. Assumptions'!B65</f>
        <v>0</v>
      </c>
      <c r="I16" s="126"/>
    </row>
    <row r="17" spans="1:11">
      <c r="A17" s="75" t="str">
        <f>+'1. Assumptions'!A58</f>
        <v>Commercial</v>
      </c>
      <c r="B17" s="106">
        <f>+'1. Assumptions'!B58</f>
        <v>0</v>
      </c>
      <c r="C17" s="83">
        <f>+'1. Assumptions'!C58</f>
        <v>0</v>
      </c>
      <c r="D17" s="83">
        <f>+B17*C17</f>
        <v>0</v>
      </c>
      <c r="I17" s="126"/>
    </row>
    <row r="18" spans="1:11">
      <c r="A18" s="75" t="str">
        <f>'1. Assumptions'!A59</f>
        <v>Other (specify)</v>
      </c>
      <c r="B18" s="106">
        <f>+'1. Assumptions'!B59</f>
        <v>0</v>
      </c>
      <c r="C18" s="83">
        <f>+'1. Assumptions'!C59</f>
        <v>0</v>
      </c>
      <c r="D18" s="83">
        <f>+B18*C18</f>
        <v>0</v>
      </c>
      <c r="I18" s="126"/>
    </row>
    <row r="19" spans="1:11">
      <c r="A19" s="88" t="s">
        <v>42</v>
      </c>
      <c r="B19" s="89"/>
      <c r="C19" s="90"/>
      <c r="D19" s="90">
        <f>SUM(D15:D18)</f>
        <v>0</v>
      </c>
      <c r="E19" s="19"/>
      <c r="F19" s="19"/>
    </row>
    <row r="20" spans="1:11">
      <c r="A20" s="127"/>
      <c r="B20" s="128"/>
      <c r="C20" s="129"/>
      <c r="D20" s="129"/>
      <c r="E20" s="19"/>
      <c r="F20" s="19"/>
    </row>
    <row r="21" spans="1:11">
      <c r="A21" s="55" t="s">
        <v>488</v>
      </c>
      <c r="B21" s="130"/>
      <c r="C21" s="96"/>
    </row>
    <row r="22" spans="1:11" ht="28.75" customHeight="1">
      <c r="A22" s="131" t="s">
        <v>489</v>
      </c>
      <c r="B22" s="111" t="s">
        <v>448</v>
      </c>
      <c r="C22" s="111" t="s">
        <v>444</v>
      </c>
      <c r="D22" s="111" t="s">
        <v>450</v>
      </c>
      <c r="E22" s="132" t="s">
        <v>443</v>
      </c>
      <c r="F22" s="133"/>
      <c r="K22" s="96"/>
    </row>
    <row r="23" spans="1:11">
      <c r="A23" s="134" t="s">
        <v>373</v>
      </c>
      <c r="B23" s="135">
        <f>+C23</f>
        <v>0</v>
      </c>
      <c r="C23" s="136">
        <f>+D11*12</f>
        <v>0</v>
      </c>
      <c r="D23" s="136">
        <f>+C23</f>
        <v>0</v>
      </c>
      <c r="E23" s="136">
        <f>IF($B$11,+C23/$B$11/12,0)</f>
        <v>0</v>
      </c>
      <c r="F23" s="133"/>
    </row>
    <row r="24" spans="1:11">
      <c r="A24" s="134" t="s">
        <v>487</v>
      </c>
      <c r="B24" s="135">
        <f>+C24</f>
        <v>0</v>
      </c>
      <c r="C24" s="136">
        <f>+(D15+D16)*12</f>
        <v>0</v>
      </c>
      <c r="D24" s="136">
        <f t="shared" ref="D24:D29" si="1">+C24</f>
        <v>0</v>
      </c>
      <c r="E24" s="136">
        <f t="shared" ref="E24:E29" si="2">IF($B$11,+C24/$B$11/12,0)</f>
        <v>0</v>
      </c>
      <c r="F24" s="133"/>
    </row>
    <row r="25" spans="1:11" ht="14.4" customHeight="1">
      <c r="A25" s="134" t="s">
        <v>352</v>
      </c>
      <c r="B25" s="135">
        <f>+C25</f>
        <v>0</v>
      </c>
      <c r="C25" s="136">
        <f>+D17*12</f>
        <v>0</v>
      </c>
      <c r="D25" s="136">
        <f t="shared" si="1"/>
        <v>0</v>
      </c>
      <c r="E25" s="136">
        <f t="shared" si="2"/>
        <v>0</v>
      </c>
      <c r="F25" s="133"/>
    </row>
    <row r="26" spans="1:11" ht="16">
      <c r="A26" s="85" t="str">
        <f>+'1. Assumptions'!A59</f>
        <v>Other (specify)</v>
      </c>
      <c r="B26" s="135">
        <f>+C26</f>
        <v>0</v>
      </c>
      <c r="C26" s="136">
        <f>+D18*12</f>
        <v>0</v>
      </c>
      <c r="D26" s="136">
        <f t="shared" si="1"/>
        <v>0</v>
      </c>
      <c r="E26" s="136">
        <f t="shared" si="2"/>
        <v>0</v>
      </c>
      <c r="F26" s="133"/>
      <c r="K26" s="121" t="s">
        <v>442</v>
      </c>
    </row>
    <row r="27" spans="1:11">
      <c r="A27" s="137" t="s">
        <v>419</v>
      </c>
      <c r="B27" s="138">
        <f>SUM(B23:B26)</f>
        <v>0</v>
      </c>
      <c r="C27" s="138">
        <f>SUM(C23:C26)</f>
        <v>0</v>
      </c>
      <c r="D27" s="138">
        <f>SUM(D23:D26)</f>
        <v>0</v>
      </c>
      <c r="E27" s="136">
        <f t="shared" si="2"/>
        <v>0</v>
      </c>
      <c r="F27" s="133"/>
    </row>
    <row r="28" spans="1:11" ht="14.4" customHeight="1">
      <c r="A28" s="134" t="s">
        <v>375</v>
      </c>
      <c r="B28" s="135">
        <f>+C28</f>
        <v>0</v>
      </c>
      <c r="C28" s="139">
        <f>-(C23+C24)*H14</f>
        <v>0</v>
      </c>
      <c r="D28" s="136">
        <f t="shared" si="1"/>
        <v>0</v>
      </c>
      <c r="E28" s="136">
        <f t="shared" si="2"/>
        <v>0</v>
      </c>
      <c r="F28" s="133"/>
    </row>
    <row r="29" spans="1:11">
      <c r="A29" s="140" t="s">
        <v>376</v>
      </c>
      <c r="B29" s="135">
        <f>+C29</f>
        <v>0</v>
      </c>
      <c r="C29" s="139">
        <f>-(C25+C26)*H15</f>
        <v>0</v>
      </c>
      <c r="D29" s="136">
        <f t="shared" si="1"/>
        <v>0</v>
      </c>
      <c r="E29" s="136">
        <f t="shared" si="2"/>
        <v>0</v>
      </c>
      <c r="F29" s="133"/>
      <c r="H29" s="20"/>
    </row>
    <row r="30" spans="1:11">
      <c r="A30" s="137" t="s">
        <v>460</v>
      </c>
      <c r="B30" s="138">
        <f>SUM(B27:B29)</f>
        <v>0</v>
      </c>
      <c r="C30" s="138">
        <f t="shared" ref="C30:D30" si="3">SUM(C27:C29)</f>
        <v>0</v>
      </c>
      <c r="D30" s="138">
        <f t="shared" si="3"/>
        <v>0</v>
      </c>
      <c r="E30" s="138">
        <f>SUM(E27:E29)</f>
        <v>0</v>
      </c>
      <c r="F30" s="29"/>
      <c r="H30" s="20"/>
    </row>
    <row r="31" spans="1:11">
      <c r="A31" s="141" t="s">
        <v>490</v>
      </c>
      <c r="B31" s="141"/>
      <c r="C31" s="142"/>
      <c r="D31" s="142"/>
      <c r="E31" s="142"/>
      <c r="F31" s="29"/>
      <c r="H31" s="20"/>
    </row>
    <row r="32" spans="1:11">
      <c r="A32" s="143" t="s">
        <v>378</v>
      </c>
      <c r="B32" s="33">
        <v>0</v>
      </c>
      <c r="C32" s="30">
        <v>0</v>
      </c>
      <c r="D32" s="33">
        <v>0</v>
      </c>
      <c r="E32" s="136">
        <f t="shared" ref="E32:E40" si="4">IF($B$11,+C32/$B$11/12,0)</f>
        <v>0</v>
      </c>
      <c r="F32" s="133"/>
      <c r="G32" s="68" t="s">
        <v>497</v>
      </c>
      <c r="H32" s="144"/>
    </row>
    <row r="33" spans="1:8" ht="14.4" customHeight="1">
      <c r="A33" s="143" t="s">
        <v>382</v>
      </c>
      <c r="B33" s="33">
        <v>0</v>
      </c>
      <c r="C33" s="30">
        <v>0</v>
      </c>
      <c r="D33" s="33">
        <v>0</v>
      </c>
      <c r="E33" s="136">
        <f t="shared" si="4"/>
        <v>0</v>
      </c>
      <c r="F33" s="145"/>
      <c r="G33" s="329" t="s">
        <v>530</v>
      </c>
      <c r="H33" s="329"/>
    </row>
    <row r="34" spans="1:8">
      <c r="A34" s="143" t="s">
        <v>383</v>
      </c>
      <c r="B34" s="33">
        <v>0</v>
      </c>
      <c r="C34" s="30">
        <v>0</v>
      </c>
      <c r="D34" s="33">
        <v>0</v>
      </c>
      <c r="E34" s="136">
        <f t="shared" si="4"/>
        <v>0</v>
      </c>
      <c r="F34" s="145"/>
      <c r="G34" s="329"/>
      <c r="H34" s="329"/>
    </row>
    <row r="35" spans="1:8">
      <c r="A35" s="143" t="s">
        <v>384</v>
      </c>
      <c r="B35" s="33">
        <v>0</v>
      </c>
      <c r="C35" s="30">
        <v>0</v>
      </c>
      <c r="D35" s="33">
        <v>0</v>
      </c>
      <c r="E35" s="136">
        <f t="shared" si="4"/>
        <v>0</v>
      </c>
      <c r="F35" s="145"/>
      <c r="G35" s="329"/>
      <c r="H35" s="329"/>
    </row>
    <row r="36" spans="1:8" ht="14.4" customHeight="1">
      <c r="A36" s="146" t="s">
        <v>385</v>
      </c>
      <c r="B36" s="33">
        <v>0</v>
      </c>
      <c r="C36" s="30">
        <v>0</v>
      </c>
      <c r="D36" s="33">
        <v>0</v>
      </c>
      <c r="E36" s="136">
        <f t="shared" si="4"/>
        <v>0</v>
      </c>
      <c r="F36" s="133"/>
      <c r="H36" s="20"/>
    </row>
    <row r="37" spans="1:8" ht="15" customHeight="1">
      <c r="A37" s="143" t="s">
        <v>379</v>
      </c>
      <c r="B37" s="33">
        <v>0</v>
      </c>
      <c r="C37" s="30">
        <v>0</v>
      </c>
      <c r="D37" s="33">
        <v>0</v>
      </c>
      <c r="E37" s="136">
        <f t="shared" si="4"/>
        <v>0</v>
      </c>
      <c r="F37" s="145"/>
      <c r="G37" s="328" t="s">
        <v>455</v>
      </c>
      <c r="H37" s="328"/>
    </row>
    <row r="38" spans="1:8">
      <c r="A38" s="143" t="s">
        <v>380</v>
      </c>
      <c r="B38" s="33">
        <v>0</v>
      </c>
      <c r="C38" s="30">
        <v>0</v>
      </c>
      <c r="D38" s="33">
        <v>0</v>
      </c>
      <c r="E38" s="136">
        <f t="shared" si="4"/>
        <v>0</v>
      </c>
      <c r="F38" s="145"/>
      <c r="G38" s="328"/>
      <c r="H38" s="328"/>
    </row>
    <row r="39" spans="1:8">
      <c r="A39" s="143" t="s">
        <v>381</v>
      </c>
      <c r="B39" s="33">
        <v>0</v>
      </c>
      <c r="C39" s="30">
        <v>0</v>
      </c>
      <c r="D39" s="33">
        <v>0</v>
      </c>
      <c r="E39" s="136">
        <f t="shared" si="4"/>
        <v>0</v>
      </c>
      <c r="F39" s="145"/>
      <c r="G39" s="328"/>
      <c r="H39" s="328"/>
    </row>
    <row r="40" spans="1:8">
      <c r="A40" s="143" t="s">
        <v>386</v>
      </c>
      <c r="B40" s="33">
        <v>0</v>
      </c>
      <c r="C40" s="30">
        <v>0</v>
      </c>
      <c r="D40" s="33">
        <v>0</v>
      </c>
      <c r="E40" s="136">
        <f t="shared" si="4"/>
        <v>0</v>
      </c>
      <c r="F40" s="145"/>
      <c r="G40" s="328"/>
      <c r="H40" s="328"/>
    </row>
    <row r="41" spans="1:8">
      <c r="A41" s="91" t="s">
        <v>387</v>
      </c>
      <c r="B41" s="91">
        <f>SUM(B32:B40)</f>
        <v>0</v>
      </c>
      <c r="C41" s="91">
        <f>SUM(C32:C40)</f>
        <v>0</v>
      </c>
      <c r="D41" s="91">
        <f>SUM(D32:D40)</f>
        <v>0</v>
      </c>
      <c r="E41" s="138">
        <f>SUM(E32:E40)</f>
        <v>0</v>
      </c>
      <c r="F41" s="29"/>
      <c r="H41" s="20"/>
    </row>
    <row r="42" spans="1:8">
      <c r="A42" s="147" t="s">
        <v>389</v>
      </c>
      <c r="B42" s="33">
        <v>0</v>
      </c>
      <c r="C42" s="30">
        <v>0</v>
      </c>
      <c r="D42" s="33">
        <v>0</v>
      </c>
      <c r="E42" s="136">
        <f t="shared" ref="E42:E47" si="5">IF($B$11,+C42/$B$11/12,0)</f>
        <v>0</v>
      </c>
      <c r="F42" s="133"/>
      <c r="H42" s="20"/>
    </row>
    <row r="43" spans="1:8">
      <c r="A43" s="147" t="s">
        <v>390</v>
      </c>
      <c r="B43" s="33">
        <v>0</v>
      </c>
      <c r="C43" s="31">
        <v>0</v>
      </c>
      <c r="D43" s="33">
        <v>0</v>
      </c>
      <c r="E43" s="136">
        <f t="shared" si="5"/>
        <v>0</v>
      </c>
      <c r="F43" s="133"/>
      <c r="H43" s="20"/>
    </row>
    <row r="44" spans="1:8">
      <c r="A44" s="147" t="s">
        <v>391</v>
      </c>
      <c r="B44" s="33">
        <v>0</v>
      </c>
      <c r="C44" s="30">
        <v>0</v>
      </c>
      <c r="D44" s="33">
        <v>0</v>
      </c>
      <c r="E44" s="136">
        <f t="shared" si="5"/>
        <v>0</v>
      </c>
      <c r="F44" s="133"/>
      <c r="H44" s="20"/>
    </row>
    <row r="45" spans="1:8">
      <c r="A45" s="147" t="s">
        <v>392</v>
      </c>
      <c r="B45" s="33">
        <v>0</v>
      </c>
      <c r="C45" s="30">
        <v>0</v>
      </c>
      <c r="D45" s="33">
        <v>0</v>
      </c>
      <c r="E45" s="136">
        <f t="shared" si="5"/>
        <v>0</v>
      </c>
      <c r="F45" s="133"/>
      <c r="H45" s="20"/>
    </row>
    <row r="46" spans="1:8">
      <c r="A46" s="147" t="s">
        <v>393</v>
      </c>
      <c r="B46" s="33">
        <v>0</v>
      </c>
      <c r="C46" s="30">
        <v>0</v>
      </c>
      <c r="D46" s="33">
        <v>0</v>
      </c>
      <c r="E46" s="136">
        <f t="shared" si="5"/>
        <v>0</v>
      </c>
      <c r="F46" s="133"/>
      <c r="H46" s="20"/>
    </row>
    <row r="47" spans="1:8">
      <c r="A47" s="147" t="s">
        <v>394</v>
      </c>
      <c r="B47" s="33">
        <v>0</v>
      </c>
      <c r="C47" s="30">
        <v>0</v>
      </c>
      <c r="D47" s="33">
        <v>0</v>
      </c>
      <c r="E47" s="136">
        <f t="shared" si="5"/>
        <v>0</v>
      </c>
      <c r="F47" s="133"/>
      <c r="H47" s="20"/>
    </row>
    <row r="48" spans="1:8">
      <c r="A48" s="91" t="s">
        <v>395</v>
      </c>
      <c r="B48" s="91">
        <f>SUM(B42:B47)</f>
        <v>0</v>
      </c>
      <c r="C48" s="91">
        <f>SUM(C42:C47)</f>
        <v>0</v>
      </c>
      <c r="D48" s="91">
        <f>SUM(D42:D47)</f>
        <v>0</v>
      </c>
      <c r="E48" s="138">
        <f>SUM(E42:E47)</f>
        <v>0</v>
      </c>
      <c r="F48" s="29"/>
      <c r="H48" s="20"/>
    </row>
    <row r="49" spans="1:8">
      <c r="A49" s="147" t="s">
        <v>396</v>
      </c>
      <c r="B49" s="33">
        <v>0</v>
      </c>
      <c r="C49" s="30">
        <v>0</v>
      </c>
      <c r="D49" s="33">
        <v>0</v>
      </c>
      <c r="E49" s="136">
        <f t="shared" ref="E49:E56" si="6">IF($B$11,+C49/$B$11/12,0)</f>
        <v>0</v>
      </c>
      <c r="F49" s="133"/>
      <c r="H49" s="20"/>
    </row>
    <row r="50" spans="1:8">
      <c r="A50" s="147" t="s">
        <v>397</v>
      </c>
      <c r="B50" s="33">
        <v>0</v>
      </c>
      <c r="C50" s="30">
        <v>0</v>
      </c>
      <c r="D50" s="33">
        <v>0</v>
      </c>
      <c r="E50" s="136">
        <f t="shared" si="6"/>
        <v>0</v>
      </c>
      <c r="F50" s="133"/>
      <c r="H50" s="20"/>
    </row>
    <row r="51" spans="1:8">
      <c r="A51" s="147" t="s">
        <v>398</v>
      </c>
      <c r="B51" s="33">
        <v>0</v>
      </c>
      <c r="C51" s="30">
        <v>0</v>
      </c>
      <c r="D51" s="33">
        <v>0</v>
      </c>
      <c r="E51" s="136">
        <f t="shared" si="6"/>
        <v>0</v>
      </c>
      <c r="F51" s="133"/>
      <c r="H51" s="20"/>
    </row>
    <row r="52" spans="1:8">
      <c r="A52" s="147" t="s">
        <v>399</v>
      </c>
      <c r="B52" s="33">
        <v>0</v>
      </c>
      <c r="C52" s="30">
        <v>0</v>
      </c>
      <c r="D52" s="43">
        <v>0</v>
      </c>
      <c r="E52" s="136">
        <f t="shared" si="6"/>
        <v>0</v>
      </c>
      <c r="F52" s="133"/>
      <c r="H52" s="20"/>
    </row>
    <row r="53" spans="1:8" ht="14.4" customHeight="1">
      <c r="A53" s="147" t="s">
        <v>400</v>
      </c>
      <c r="B53" s="33">
        <v>0</v>
      </c>
      <c r="C53" s="30">
        <v>0</v>
      </c>
      <c r="D53" s="33">
        <v>0</v>
      </c>
      <c r="E53" s="136">
        <f t="shared" si="6"/>
        <v>0</v>
      </c>
      <c r="F53" s="133"/>
      <c r="H53" s="20"/>
    </row>
    <row r="54" spans="1:8">
      <c r="A54" s="147" t="s">
        <v>401</v>
      </c>
      <c r="B54" s="33">
        <v>0</v>
      </c>
      <c r="C54" s="30">
        <v>0</v>
      </c>
      <c r="D54" s="33">
        <v>0</v>
      </c>
      <c r="E54" s="136">
        <f t="shared" si="6"/>
        <v>0</v>
      </c>
      <c r="F54" s="133"/>
      <c r="H54" s="20"/>
    </row>
    <row r="55" spans="1:8">
      <c r="A55" s="147" t="s">
        <v>402</v>
      </c>
      <c r="B55" s="33">
        <v>0</v>
      </c>
      <c r="C55" s="30">
        <v>0</v>
      </c>
      <c r="D55" s="33">
        <v>0</v>
      </c>
      <c r="E55" s="136">
        <f t="shared" si="6"/>
        <v>0</v>
      </c>
      <c r="F55" s="133"/>
      <c r="H55" s="20"/>
    </row>
    <row r="56" spans="1:8">
      <c r="A56" s="147" t="s">
        <v>403</v>
      </c>
      <c r="B56" s="33">
        <v>0</v>
      </c>
      <c r="C56" s="30">
        <v>0</v>
      </c>
      <c r="D56" s="33">
        <v>0</v>
      </c>
      <c r="E56" s="136">
        <f t="shared" si="6"/>
        <v>0</v>
      </c>
      <c r="F56" s="133"/>
      <c r="H56" s="20"/>
    </row>
    <row r="57" spans="1:8">
      <c r="A57" s="148" t="s">
        <v>404</v>
      </c>
      <c r="B57" s="91">
        <f>SUM(B49:B56)</f>
        <v>0</v>
      </c>
      <c r="C57" s="91">
        <f>SUM(C49:C56)</f>
        <v>0</v>
      </c>
      <c r="D57" s="91">
        <f>SUM(D49:D56)</f>
        <v>0</v>
      </c>
      <c r="E57" s="138">
        <f>SUM(E49:E56)</f>
        <v>0</v>
      </c>
      <c r="F57" s="29"/>
      <c r="H57" s="20"/>
    </row>
    <row r="58" spans="1:8">
      <c r="A58" s="137" t="s">
        <v>496</v>
      </c>
      <c r="B58" s="149">
        <f>+B41+B48+B57</f>
        <v>0</v>
      </c>
      <c r="C58" s="149">
        <f>+C41+C48+C57</f>
        <v>0</v>
      </c>
      <c r="D58" s="149">
        <f>+D41+D48+D57</f>
        <v>0</v>
      </c>
      <c r="E58" s="149">
        <f>+E41+E48+E57</f>
        <v>0</v>
      </c>
      <c r="F58" s="150"/>
      <c r="H58" s="20"/>
    </row>
    <row r="59" spans="1:8">
      <c r="A59" s="141" t="s">
        <v>491</v>
      </c>
      <c r="B59" s="151">
        <f>+B30-B58</f>
        <v>0</v>
      </c>
      <c r="C59" s="151">
        <f>+C30-C58</f>
        <v>0</v>
      </c>
      <c r="D59" s="151">
        <f>+D30-D58</f>
        <v>0</v>
      </c>
      <c r="E59" s="151">
        <f>+E30-E58</f>
        <v>0</v>
      </c>
      <c r="F59" s="29"/>
      <c r="H59" s="20"/>
    </row>
    <row r="60" spans="1:8" ht="14.4" customHeight="1">
      <c r="A60" s="140" t="s">
        <v>451</v>
      </c>
      <c r="B60" s="33">
        <v>0</v>
      </c>
      <c r="C60" s="30">
        <v>0</v>
      </c>
      <c r="D60" s="33">
        <v>0</v>
      </c>
      <c r="E60" s="136">
        <f>IF($B$11,+C60/$B$11/12,0)</f>
        <v>0</v>
      </c>
      <c r="F60" s="150"/>
      <c r="H60" s="20"/>
    </row>
    <row r="61" spans="1:8">
      <c r="A61" s="141" t="s">
        <v>492</v>
      </c>
      <c r="B61" s="151">
        <f>+B59-B60</f>
        <v>0</v>
      </c>
      <c r="C61" s="151">
        <f>+C59-C60</f>
        <v>0</v>
      </c>
      <c r="D61" s="151">
        <f>+D59-D60</f>
        <v>0</v>
      </c>
      <c r="E61" s="151">
        <f>+E59-E60</f>
        <v>0</v>
      </c>
      <c r="F61" s="29"/>
      <c r="H61" s="20"/>
    </row>
    <row r="62" spans="1:8">
      <c r="A62" s="28"/>
      <c r="B62" s="18"/>
      <c r="C62" s="29"/>
    </row>
    <row r="63" spans="1:8" ht="14.4" customHeight="1">
      <c r="A63" s="19"/>
      <c r="B63" s="19"/>
      <c r="E63" s="19"/>
      <c r="F63" s="19"/>
    </row>
    <row r="64" spans="1:8">
      <c r="A64" s="19"/>
      <c r="B64" s="19"/>
      <c r="E64" s="19"/>
      <c r="F64" s="19"/>
    </row>
    <row r="65" spans="1:6">
      <c r="A65" s="19"/>
      <c r="B65" s="19"/>
      <c r="E65" s="19"/>
      <c r="F65" s="19"/>
    </row>
    <row r="66" spans="1:6">
      <c r="A66" s="19"/>
      <c r="B66" s="19"/>
      <c r="E66" s="19"/>
      <c r="F66" s="19"/>
    </row>
    <row r="67" spans="1:6">
      <c r="A67" s="19"/>
      <c r="B67" s="19"/>
      <c r="E67" s="19"/>
      <c r="F67" s="19"/>
    </row>
    <row r="68" spans="1:6">
      <c r="A68" s="19"/>
      <c r="B68" s="19"/>
      <c r="E68" s="19"/>
      <c r="F68" s="19"/>
    </row>
    <row r="69" spans="1:6">
      <c r="A69" s="19"/>
      <c r="B69" s="19"/>
      <c r="E69" s="19"/>
      <c r="F69" s="19"/>
    </row>
    <row r="70" spans="1:6">
      <c r="A70" s="19"/>
      <c r="B70" s="19"/>
      <c r="E70" s="19"/>
      <c r="F70" s="19"/>
    </row>
    <row r="71" spans="1:6">
      <c r="A71" s="19"/>
      <c r="B71" s="19"/>
      <c r="E71" s="19"/>
      <c r="F71" s="19"/>
    </row>
    <row r="72" spans="1:6">
      <c r="A72" s="19"/>
      <c r="B72" s="19"/>
      <c r="E72" s="19"/>
      <c r="F72" s="19"/>
    </row>
    <row r="73" spans="1:6">
      <c r="A73" s="19"/>
      <c r="B73" s="19"/>
      <c r="E73" s="19"/>
      <c r="F73" s="19"/>
    </row>
    <row r="74" spans="1:6">
      <c r="A74" s="19"/>
      <c r="B74" s="19"/>
      <c r="E74" s="19"/>
      <c r="F74" s="19"/>
    </row>
    <row r="75" spans="1:6">
      <c r="A75" s="19"/>
      <c r="B75" s="19"/>
      <c r="E75" s="19"/>
      <c r="F75" s="19"/>
    </row>
    <row r="76" spans="1:6">
      <c r="A76" s="19"/>
      <c r="B76" s="19"/>
    </row>
    <row r="77" spans="1:6">
      <c r="A77" s="27"/>
    </row>
    <row r="78" spans="1:6">
      <c r="A78" s="27"/>
    </row>
    <row r="82" spans="1:1">
      <c r="A82" s="19"/>
    </row>
    <row r="155" spans="4:4">
      <c r="D155" s="19">
        <v>2950000</v>
      </c>
    </row>
  </sheetData>
  <sheetProtection algorithmName="SHA-512" hashValue="y9e4cM8gOjTqhFbUYtgoYo7/Bqd3nL7CVE/5qgj24AUUb2hBE6A8nsr02huHGHtrLpbD0BBbiTMHrFcjj4AgKg==" saltValue="1+TeED8oKI6LBI9AZ5rbqA==" spinCount="100000" sheet="1" objects="1" scenarios="1" selectLockedCells="1"/>
  <mergeCells count="4">
    <mergeCell ref="G37:H40"/>
    <mergeCell ref="G33:H35"/>
    <mergeCell ref="A13:D13"/>
    <mergeCell ref="F6:H8"/>
  </mergeCells>
  <dataValidations count="1">
    <dataValidation type="whole" operator="greaterThanOrEqual" allowBlank="1" showInputMessage="1" showErrorMessage="1" sqref="O9 B32:D40 B42:D47 B49:D56 B60:D60" xr:uid="{4BE70BD9-A5D6-41E8-A794-698E8FEF5CD4}">
      <formula1>0</formula1>
    </dataValidation>
  </dataValidations>
  <pageMargins left="0.51181102362204722" right="0.43307086614173229" top="0.51181102362204722" bottom="0.51181102362204722" header="0.31496062992125984" footer="0.31496062992125984"/>
  <pageSetup scale="78" orientation="portrait" cellComments="atEnd" r:id="rId1"/>
  <headerFooter alignWithMargins="0">
    <oddFooter>&amp;L&amp;8&amp;F (&amp;A)&amp;R&amp;8Page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A7A31-C08C-44F6-B556-10CFE2837B53}">
  <dimension ref="A1:T219"/>
  <sheetViews>
    <sheetView topLeftCell="B1" zoomScale="85" zoomScaleNormal="85" zoomScaleSheetLayoutView="85" workbookViewId="0">
      <pane ySplit="3" topLeftCell="A77" activePane="bottomLeft" state="frozen"/>
      <selection pane="bottomLeft"/>
    </sheetView>
  </sheetViews>
  <sheetFormatPr defaultColWidth="8.81640625" defaultRowHeight="14.5"/>
  <cols>
    <col min="1" max="1" width="6.54296875" style="22" hidden="1" customWidth="1"/>
    <col min="2" max="2" width="34.453125" style="19" customWidth="1"/>
    <col min="3" max="5" width="12.54296875" style="19" customWidth="1"/>
    <col min="6" max="6" width="12.81640625" style="20" customWidth="1"/>
    <col min="7" max="7" width="14.54296875" style="19" customWidth="1"/>
    <col min="8" max="8" width="11.81640625" style="19" customWidth="1"/>
    <col min="9" max="9" width="13.54296875" style="19" hidden="1" customWidth="1"/>
    <col min="10" max="10" width="10.81640625" style="19" hidden="1" customWidth="1"/>
    <col min="11" max="11" width="10.6328125" style="19" hidden="1" customWidth="1"/>
    <col min="12" max="19" width="0" style="19" hidden="1" customWidth="1"/>
    <col min="20" max="20" width="0.6328125" style="19" hidden="1" customWidth="1"/>
    <col min="21" max="16384" width="8.81640625" style="19"/>
  </cols>
  <sheetData>
    <row r="1" spans="1:9" ht="19.25" customHeight="1">
      <c r="B1" s="54" t="s">
        <v>456</v>
      </c>
      <c r="C1" s="56"/>
      <c r="D1" s="56"/>
      <c r="F1" s="113"/>
      <c r="G1" s="57" t="s">
        <v>310</v>
      </c>
      <c r="H1" s="42">
        <v>45730</v>
      </c>
      <c r="I1" s="58"/>
    </row>
    <row r="2" spans="1:9" ht="19.25" customHeight="1">
      <c r="B2" s="348" t="s">
        <v>534</v>
      </c>
      <c r="C2" s="348"/>
      <c r="D2" s="348"/>
      <c r="E2" s="348"/>
      <c r="F2" s="348"/>
      <c r="G2" s="63" t="s">
        <v>311</v>
      </c>
      <c r="H2" s="64">
        <f ca="1">NOW()</f>
        <v>45740.690098263891</v>
      </c>
      <c r="I2" s="64"/>
    </row>
    <row r="3" spans="1:9" ht="19.25" customHeight="1">
      <c r="A3" s="21"/>
      <c r="C3" s="213" t="s">
        <v>531</v>
      </c>
      <c r="F3" s="19"/>
    </row>
    <row r="4" spans="1:9" ht="10.75" customHeight="1">
      <c r="A4" s="21"/>
      <c r="C4" s="193"/>
      <c r="F4" s="19"/>
    </row>
    <row r="5" spans="1:9" ht="10.25" customHeight="1">
      <c r="B5" s="350" t="s">
        <v>480</v>
      </c>
      <c r="C5" s="301" t="s">
        <v>448</v>
      </c>
      <c r="D5" s="301" t="s">
        <v>444</v>
      </c>
      <c r="E5" s="301" t="s">
        <v>450</v>
      </c>
    </row>
    <row r="6" spans="1:9" ht="10.25" customHeight="1">
      <c r="B6" s="350"/>
      <c r="C6" s="301"/>
      <c r="D6" s="301"/>
      <c r="E6" s="301"/>
      <c r="F6" s="19"/>
    </row>
    <row r="7" spans="1:9" ht="16.5" customHeight="1">
      <c r="A7" s="12" t="s">
        <v>45</v>
      </c>
      <c r="B7" s="152" t="s">
        <v>46</v>
      </c>
      <c r="C7" s="153"/>
      <c r="D7" s="153"/>
      <c r="E7" s="153"/>
      <c r="F7" s="19"/>
      <c r="G7" s="68" t="s">
        <v>481</v>
      </c>
      <c r="H7" s="144"/>
    </row>
    <row r="8" spans="1:9" ht="14.4" customHeight="1">
      <c r="A8" s="12">
        <v>12105</v>
      </c>
      <c r="B8" s="154" t="s">
        <v>8</v>
      </c>
      <c r="C8" s="34">
        <v>0</v>
      </c>
      <c r="D8" s="32">
        <v>0</v>
      </c>
      <c r="E8" s="34">
        <v>0</v>
      </c>
      <c r="F8" s="19"/>
      <c r="G8" s="349" t="s">
        <v>535</v>
      </c>
      <c r="H8" s="349"/>
    </row>
    <row r="9" spans="1:9">
      <c r="A9" s="12"/>
      <c r="B9" s="154" t="s">
        <v>438</v>
      </c>
      <c r="C9" s="34">
        <v>0</v>
      </c>
      <c r="D9" s="32">
        <v>0</v>
      </c>
      <c r="E9" s="34">
        <v>0</v>
      </c>
      <c r="F9" s="19"/>
      <c r="G9" s="349"/>
      <c r="H9" s="349"/>
    </row>
    <row r="10" spans="1:9">
      <c r="A10" s="12">
        <v>12130</v>
      </c>
      <c r="B10" s="154" t="s">
        <v>10</v>
      </c>
      <c r="C10" s="34">
        <v>0</v>
      </c>
      <c r="D10" s="32">
        <v>0</v>
      </c>
      <c r="E10" s="34">
        <v>0</v>
      </c>
      <c r="F10" s="19"/>
      <c r="G10" s="349"/>
      <c r="H10" s="349"/>
    </row>
    <row r="11" spans="1:9">
      <c r="A11" s="12" t="s">
        <v>47</v>
      </c>
      <c r="B11" s="154" t="s">
        <v>11</v>
      </c>
      <c r="C11" s="34">
        <v>0</v>
      </c>
      <c r="D11" s="32">
        <v>0</v>
      </c>
      <c r="E11" s="34">
        <v>0</v>
      </c>
      <c r="F11" s="19"/>
    </row>
    <row r="12" spans="1:9" ht="14.4" customHeight="1">
      <c r="A12" s="12" t="s">
        <v>48</v>
      </c>
      <c r="B12" s="154" t="s">
        <v>12</v>
      </c>
      <c r="C12" s="34">
        <v>0</v>
      </c>
      <c r="D12" s="32">
        <v>0</v>
      </c>
      <c r="E12" s="34">
        <v>0</v>
      </c>
      <c r="F12" s="19"/>
      <c r="G12" s="328" t="s">
        <v>454</v>
      </c>
      <c r="H12" s="328"/>
    </row>
    <row r="13" spans="1:9">
      <c r="A13" s="12"/>
      <c r="B13" s="154" t="s">
        <v>437</v>
      </c>
      <c r="C13" s="34">
        <v>0</v>
      </c>
      <c r="D13" s="32">
        <v>0</v>
      </c>
      <c r="E13" s="34">
        <v>0</v>
      </c>
      <c r="F13" s="19"/>
      <c r="G13" s="328"/>
      <c r="H13" s="328"/>
    </row>
    <row r="14" spans="1:9">
      <c r="A14" s="12"/>
      <c r="B14" s="154" t="s">
        <v>315</v>
      </c>
      <c r="C14" s="34">
        <v>0</v>
      </c>
      <c r="D14" s="32">
        <v>0</v>
      </c>
      <c r="E14" s="34">
        <v>0</v>
      </c>
      <c r="F14" s="19"/>
      <c r="G14" s="328"/>
      <c r="H14" s="328"/>
    </row>
    <row r="15" spans="1:9">
      <c r="A15" s="12"/>
      <c r="B15" s="154" t="s">
        <v>314</v>
      </c>
      <c r="C15" s="34">
        <v>0</v>
      </c>
      <c r="D15" s="32">
        <v>0</v>
      </c>
      <c r="E15" s="34">
        <v>0</v>
      </c>
      <c r="F15" s="19"/>
      <c r="G15" s="328"/>
      <c r="H15" s="328"/>
    </row>
    <row r="16" spans="1:9" ht="14.4" customHeight="1">
      <c r="A16" s="41"/>
      <c r="B16" s="155" t="s">
        <v>494</v>
      </c>
      <c r="C16" s="34">
        <v>0</v>
      </c>
      <c r="D16" s="32">
        <v>0</v>
      </c>
      <c r="E16" s="34">
        <v>0</v>
      </c>
      <c r="F16" s="19"/>
      <c r="G16" s="328"/>
      <c r="H16" s="328"/>
    </row>
    <row r="17" spans="1:6">
      <c r="A17" s="12" t="s">
        <v>49</v>
      </c>
      <c r="B17" s="154" t="s">
        <v>13</v>
      </c>
      <c r="C17" s="34">
        <v>0</v>
      </c>
      <c r="D17" s="32">
        <v>0</v>
      </c>
      <c r="E17" s="34">
        <v>0</v>
      </c>
      <c r="F17" s="19"/>
    </row>
    <row r="18" spans="1:6">
      <c r="A18" s="12" t="s">
        <v>50</v>
      </c>
      <c r="B18" s="154" t="s">
        <v>14</v>
      </c>
      <c r="C18" s="34">
        <v>0</v>
      </c>
      <c r="D18" s="32">
        <v>0</v>
      </c>
      <c r="E18" s="34">
        <v>0</v>
      </c>
      <c r="F18" s="19"/>
    </row>
    <row r="19" spans="1:6">
      <c r="A19" s="13" t="s">
        <v>51</v>
      </c>
      <c r="B19" s="154" t="s">
        <v>15</v>
      </c>
      <c r="C19" s="34">
        <v>0</v>
      </c>
      <c r="D19" s="32">
        <v>0</v>
      </c>
      <c r="E19" s="34">
        <v>0</v>
      </c>
      <c r="F19" s="19"/>
    </row>
    <row r="20" spans="1:6">
      <c r="A20" s="12"/>
      <c r="B20" s="156" t="s">
        <v>52</v>
      </c>
      <c r="C20" s="156">
        <f>SUM(C8:C19)</f>
        <v>0</v>
      </c>
      <c r="D20" s="156">
        <f>SUM(D8:D19)</f>
        <v>0</v>
      </c>
      <c r="E20" s="156">
        <f>SUM(E8:E19)</f>
        <v>0</v>
      </c>
      <c r="F20" s="19"/>
    </row>
    <row r="21" spans="1:6">
      <c r="A21" s="14"/>
      <c r="B21" s="157"/>
      <c r="C21" s="158"/>
      <c r="D21" s="158"/>
      <c r="E21" s="158"/>
      <c r="F21" s="19"/>
    </row>
    <row r="22" spans="1:6" ht="14.4" customHeight="1">
      <c r="A22" s="12" t="s">
        <v>53</v>
      </c>
      <c r="B22" s="156" t="s">
        <v>316</v>
      </c>
      <c r="C22" s="156"/>
      <c r="D22" s="156"/>
      <c r="E22" s="156"/>
      <c r="F22" s="19"/>
    </row>
    <row r="23" spans="1:6" ht="14.4" customHeight="1">
      <c r="A23" s="15" t="s">
        <v>54</v>
      </c>
      <c r="B23" s="154" t="s">
        <v>461</v>
      </c>
      <c r="C23" s="34">
        <v>0</v>
      </c>
      <c r="D23" s="32">
        <v>0</v>
      </c>
      <c r="E23" s="34">
        <v>0</v>
      </c>
      <c r="F23" s="19"/>
    </row>
    <row r="24" spans="1:6">
      <c r="A24" s="12" t="s">
        <v>55</v>
      </c>
      <c r="B24" s="154" t="s">
        <v>319</v>
      </c>
      <c r="C24" s="34">
        <v>0</v>
      </c>
      <c r="D24" s="32">
        <v>0</v>
      </c>
      <c r="E24" s="34">
        <v>0</v>
      </c>
      <c r="F24" s="19"/>
    </row>
    <row r="25" spans="1:6">
      <c r="A25" s="12" t="s">
        <v>55</v>
      </c>
      <c r="B25" s="154" t="s">
        <v>321</v>
      </c>
      <c r="C25" s="34">
        <v>0</v>
      </c>
      <c r="D25" s="32">
        <v>0</v>
      </c>
      <c r="E25" s="34">
        <v>0</v>
      </c>
      <c r="F25" s="19"/>
    </row>
    <row r="26" spans="1:6">
      <c r="A26" s="12" t="s">
        <v>56</v>
      </c>
      <c r="B26" s="154" t="s">
        <v>499</v>
      </c>
      <c r="C26" s="34">
        <v>0</v>
      </c>
      <c r="D26" s="32">
        <v>0</v>
      </c>
      <c r="E26" s="34">
        <v>0</v>
      </c>
      <c r="F26" s="19"/>
    </row>
    <row r="27" spans="1:6">
      <c r="A27" s="12" t="s">
        <v>56</v>
      </c>
      <c r="B27" s="154" t="s">
        <v>320</v>
      </c>
      <c r="C27" s="34">
        <v>0</v>
      </c>
      <c r="D27" s="32">
        <v>0</v>
      </c>
      <c r="E27" s="34">
        <v>0</v>
      </c>
      <c r="F27" s="19"/>
    </row>
    <row r="28" spans="1:6">
      <c r="A28" s="12" t="s">
        <v>57</v>
      </c>
      <c r="B28" s="154" t="s">
        <v>317</v>
      </c>
      <c r="C28" s="34">
        <v>0</v>
      </c>
      <c r="D28" s="32">
        <v>0</v>
      </c>
      <c r="E28" s="34">
        <v>0</v>
      </c>
      <c r="F28" s="19"/>
    </row>
    <row r="29" spans="1:6" ht="14.4" customHeight="1">
      <c r="A29" s="12" t="s">
        <v>57</v>
      </c>
      <c r="B29" s="154" t="s">
        <v>318</v>
      </c>
      <c r="C29" s="34">
        <v>0</v>
      </c>
      <c r="D29" s="32">
        <v>0</v>
      </c>
      <c r="E29" s="34">
        <v>0</v>
      </c>
      <c r="F29" s="19"/>
    </row>
    <row r="30" spans="1:6">
      <c r="A30" s="12" t="s">
        <v>58</v>
      </c>
      <c r="B30" s="154" t="s">
        <v>302</v>
      </c>
      <c r="C30" s="34">
        <v>0</v>
      </c>
      <c r="D30" s="32">
        <v>0</v>
      </c>
      <c r="E30" s="34">
        <v>0</v>
      </c>
      <c r="F30" s="19"/>
    </row>
    <row r="31" spans="1:6">
      <c r="A31" s="13" t="s">
        <v>59</v>
      </c>
      <c r="B31" s="154" t="s">
        <v>17</v>
      </c>
      <c r="C31" s="34">
        <v>0</v>
      </c>
      <c r="D31" s="32">
        <v>0</v>
      </c>
      <c r="E31" s="34">
        <v>0</v>
      </c>
      <c r="F31" s="19"/>
    </row>
    <row r="32" spans="1:6" ht="15" thickBot="1">
      <c r="A32" s="12"/>
      <c r="B32" s="160" t="s">
        <v>322</v>
      </c>
      <c r="C32" s="160">
        <f>SUM(C22:C31)</f>
        <v>0</v>
      </c>
      <c r="D32" s="160">
        <f>SUM(D22:D31)</f>
        <v>0</v>
      </c>
      <c r="E32" s="160">
        <f>SUM(E22:E31)</f>
        <v>0</v>
      </c>
      <c r="F32" s="19"/>
    </row>
    <row r="33" spans="1:6">
      <c r="A33" s="14"/>
      <c r="B33" s="157"/>
      <c r="C33" s="157"/>
      <c r="D33" s="157"/>
      <c r="E33" s="157"/>
      <c r="F33" s="19"/>
    </row>
    <row r="34" spans="1:6" hidden="1">
      <c r="A34" s="12" t="s">
        <v>61</v>
      </c>
      <c r="B34" s="156" t="s">
        <v>62</v>
      </c>
      <c r="C34" s="156"/>
      <c r="D34" s="156"/>
      <c r="E34" s="156"/>
      <c r="F34" s="19"/>
    </row>
    <row r="35" spans="1:6" hidden="1">
      <c r="A35" s="24" t="s">
        <v>63</v>
      </c>
      <c r="B35" s="159" t="s">
        <v>18</v>
      </c>
      <c r="C35" s="154"/>
      <c r="D35" s="154"/>
      <c r="E35" s="154"/>
      <c r="F35" s="19"/>
    </row>
    <row r="36" spans="1:6">
      <c r="A36" s="12" t="s">
        <v>64</v>
      </c>
      <c r="B36" s="154" t="s">
        <v>19</v>
      </c>
      <c r="C36" s="34">
        <v>0</v>
      </c>
      <c r="D36" s="32">
        <v>0</v>
      </c>
      <c r="E36" s="34">
        <v>0</v>
      </c>
      <c r="F36" s="19"/>
    </row>
    <row r="37" spans="1:6">
      <c r="A37" s="12" t="s">
        <v>65</v>
      </c>
      <c r="B37" s="154" t="s">
        <v>20</v>
      </c>
      <c r="C37" s="34">
        <v>0</v>
      </c>
      <c r="D37" s="32">
        <v>0</v>
      </c>
      <c r="E37" s="34">
        <v>0</v>
      </c>
      <c r="F37" s="19"/>
    </row>
    <row r="38" spans="1:6">
      <c r="A38" s="13" t="s">
        <v>66</v>
      </c>
      <c r="B38" s="154" t="s">
        <v>21</v>
      </c>
      <c r="C38" s="34">
        <v>0</v>
      </c>
      <c r="D38" s="32">
        <v>0</v>
      </c>
      <c r="E38" s="34">
        <v>0</v>
      </c>
      <c r="F38" s="19"/>
    </row>
    <row r="39" spans="1:6">
      <c r="A39" s="16"/>
      <c r="B39" s="156" t="s">
        <v>67</v>
      </c>
      <c r="C39" s="156">
        <f>SUM(C35:C38)</f>
        <v>0</v>
      </c>
      <c r="D39" s="156">
        <f>SUM(D35:D38)</f>
        <v>0</v>
      </c>
      <c r="E39" s="156">
        <f>SUM(E35:E38)</f>
        <v>0</v>
      </c>
      <c r="F39" s="19"/>
    </row>
    <row r="40" spans="1:6">
      <c r="A40" s="40"/>
      <c r="B40" s="161"/>
      <c r="C40" s="161"/>
      <c r="D40" s="161"/>
      <c r="E40" s="161"/>
      <c r="F40" s="19"/>
    </row>
    <row r="41" spans="1:6">
      <c r="A41" s="12" t="s">
        <v>68</v>
      </c>
      <c r="B41" s="156" t="s">
        <v>69</v>
      </c>
      <c r="C41" s="154"/>
      <c r="D41" s="154"/>
      <c r="E41" s="154"/>
      <c r="F41" s="19"/>
    </row>
    <row r="42" spans="1:6">
      <c r="A42" s="15" t="s">
        <v>70</v>
      </c>
      <c r="B42" s="154" t="s">
        <v>22</v>
      </c>
      <c r="C42" s="34">
        <v>0</v>
      </c>
      <c r="D42" s="32">
        <v>0</v>
      </c>
      <c r="E42" s="34">
        <v>0</v>
      </c>
      <c r="F42" s="19"/>
    </row>
    <row r="43" spans="1:6">
      <c r="A43" s="12" t="s">
        <v>71</v>
      </c>
      <c r="B43" s="162" t="s">
        <v>478</v>
      </c>
      <c r="C43" s="34">
        <v>0</v>
      </c>
      <c r="D43" s="32">
        <v>0</v>
      </c>
      <c r="E43" s="34">
        <v>0</v>
      </c>
      <c r="F43" s="19"/>
    </row>
    <row r="44" spans="1:6">
      <c r="A44" s="12" t="s">
        <v>72</v>
      </c>
      <c r="B44" s="162" t="s">
        <v>462</v>
      </c>
      <c r="C44" s="34">
        <v>0</v>
      </c>
      <c r="D44" s="32">
        <v>0</v>
      </c>
      <c r="E44" s="34">
        <v>0</v>
      </c>
      <c r="F44" s="19"/>
    </row>
    <row r="45" spans="1:6">
      <c r="A45" s="12" t="s">
        <v>73</v>
      </c>
      <c r="B45" s="162" t="s">
        <v>463</v>
      </c>
      <c r="C45" s="34">
        <v>0</v>
      </c>
      <c r="D45" s="32">
        <v>0</v>
      </c>
      <c r="E45" s="34">
        <v>0</v>
      </c>
      <c r="F45" s="19"/>
    </row>
    <row r="46" spans="1:6">
      <c r="A46" s="12" t="s">
        <v>74</v>
      </c>
      <c r="B46" s="154" t="s">
        <v>464</v>
      </c>
      <c r="C46" s="34">
        <v>0</v>
      </c>
      <c r="D46" s="32">
        <v>0</v>
      </c>
      <c r="E46" s="34">
        <v>0</v>
      </c>
      <c r="F46" s="19"/>
    </row>
    <row r="47" spans="1:6">
      <c r="A47" s="12" t="s">
        <v>75</v>
      </c>
      <c r="B47" s="154" t="s">
        <v>465</v>
      </c>
      <c r="C47" s="34">
        <v>0</v>
      </c>
      <c r="D47" s="32">
        <v>0</v>
      </c>
      <c r="E47" s="34">
        <v>0</v>
      </c>
      <c r="F47" s="19"/>
    </row>
    <row r="48" spans="1:6">
      <c r="A48" s="12" t="s">
        <v>76</v>
      </c>
      <c r="B48" s="154" t="s">
        <v>466</v>
      </c>
      <c r="C48" s="34">
        <v>0</v>
      </c>
      <c r="D48" s="32">
        <v>0</v>
      </c>
      <c r="E48" s="34">
        <v>0</v>
      </c>
      <c r="F48" s="19"/>
    </row>
    <row r="49" spans="1:6">
      <c r="A49" s="12" t="s">
        <v>76</v>
      </c>
      <c r="B49" s="154" t="s">
        <v>323</v>
      </c>
      <c r="C49" s="34">
        <v>0</v>
      </c>
      <c r="D49" s="32">
        <v>0</v>
      </c>
      <c r="E49" s="34">
        <v>0</v>
      </c>
      <c r="F49" s="19"/>
    </row>
    <row r="50" spans="1:6">
      <c r="A50" s="12" t="s">
        <v>77</v>
      </c>
      <c r="B50" s="154" t="s">
        <v>467</v>
      </c>
      <c r="C50" s="34">
        <v>0</v>
      </c>
      <c r="D50" s="32">
        <v>0</v>
      </c>
      <c r="E50" s="34">
        <v>0</v>
      </c>
      <c r="F50" s="19"/>
    </row>
    <row r="51" spans="1:6">
      <c r="A51" s="12" t="s">
        <v>78</v>
      </c>
      <c r="B51" s="154" t="s">
        <v>23</v>
      </c>
      <c r="C51" s="34">
        <v>0</v>
      </c>
      <c r="D51" s="32">
        <v>0</v>
      </c>
      <c r="E51" s="34">
        <v>0</v>
      </c>
      <c r="F51" s="19"/>
    </row>
    <row r="52" spans="1:6">
      <c r="A52" s="12" t="s">
        <v>79</v>
      </c>
      <c r="B52" s="154" t="s">
        <v>24</v>
      </c>
      <c r="C52" s="34">
        <v>0</v>
      </c>
      <c r="D52" s="32">
        <v>0</v>
      </c>
      <c r="E52" s="34">
        <v>0</v>
      </c>
      <c r="F52" s="19"/>
    </row>
    <row r="53" spans="1:6">
      <c r="A53" s="12" t="s">
        <v>80</v>
      </c>
      <c r="B53" s="154" t="s">
        <v>468</v>
      </c>
      <c r="C53" s="34">
        <v>0</v>
      </c>
      <c r="D53" s="32">
        <v>0</v>
      </c>
      <c r="E53" s="34">
        <v>0</v>
      </c>
      <c r="F53" s="19"/>
    </row>
    <row r="54" spans="1:6">
      <c r="A54" s="12" t="s">
        <v>80</v>
      </c>
      <c r="B54" s="154" t="s">
        <v>324</v>
      </c>
      <c r="C54" s="34">
        <v>0</v>
      </c>
      <c r="D54" s="32">
        <v>0</v>
      </c>
      <c r="E54" s="34">
        <v>0</v>
      </c>
      <c r="F54" s="19"/>
    </row>
    <row r="55" spans="1:6">
      <c r="A55" s="12">
        <v>12445</v>
      </c>
      <c r="B55" s="154" t="s">
        <v>469</v>
      </c>
      <c r="C55" s="34">
        <v>0</v>
      </c>
      <c r="D55" s="32">
        <v>0</v>
      </c>
      <c r="E55" s="34">
        <v>0</v>
      </c>
      <c r="F55" s="19"/>
    </row>
    <row r="56" spans="1:6" hidden="1">
      <c r="A56" s="12" t="s">
        <v>81</v>
      </c>
      <c r="B56" s="154" t="s">
        <v>25</v>
      </c>
      <c r="C56" s="34">
        <v>0</v>
      </c>
      <c r="D56" s="32">
        <v>0</v>
      </c>
      <c r="E56" s="34">
        <v>0</v>
      </c>
      <c r="F56" s="19">
        <v>0</v>
      </c>
    </row>
    <row r="57" spans="1:6" hidden="1">
      <c r="A57" s="25" t="s">
        <v>82</v>
      </c>
      <c r="B57" s="159" t="s">
        <v>26</v>
      </c>
      <c r="C57" s="34">
        <v>0</v>
      </c>
      <c r="D57" s="32">
        <v>0</v>
      </c>
      <c r="E57" s="34">
        <v>0</v>
      </c>
      <c r="F57" s="19"/>
    </row>
    <row r="58" spans="1:6" hidden="1">
      <c r="A58" s="25" t="s">
        <v>83</v>
      </c>
      <c r="B58" s="159" t="s">
        <v>27</v>
      </c>
      <c r="C58" s="34">
        <v>0</v>
      </c>
      <c r="D58" s="32">
        <v>0</v>
      </c>
      <c r="E58" s="34">
        <v>0</v>
      </c>
      <c r="F58" s="19"/>
    </row>
    <row r="59" spans="1:6" hidden="1">
      <c r="A59" s="25" t="s">
        <v>84</v>
      </c>
      <c r="B59" s="159" t="s">
        <v>28</v>
      </c>
      <c r="C59" s="34">
        <v>0</v>
      </c>
      <c r="D59" s="32">
        <v>0</v>
      </c>
      <c r="E59" s="34">
        <v>0</v>
      </c>
      <c r="F59" s="19"/>
    </row>
    <row r="60" spans="1:6">
      <c r="A60" s="12" t="s">
        <v>85</v>
      </c>
      <c r="B60" s="154" t="s">
        <v>86</v>
      </c>
      <c r="C60" s="34">
        <v>0</v>
      </c>
      <c r="D60" s="32">
        <v>0</v>
      </c>
      <c r="E60" s="34">
        <v>0</v>
      </c>
      <c r="F60" s="19"/>
    </row>
    <row r="61" spans="1:6" ht="13.75" customHeight="1" thickBot="1">
      <c r="A61" s="16"/>
      <c r="B61" s="163" t="s">
        <v>87</v>
      </c>
      <c r="C61" s="164">
        <f>SUM(C42:C60)</f>
        <v>0</v>
      </c>
      <c r="D61" s="164">
        <f>SUM(D42:D60)</f>
        <v>0</v>
      </c>
      <c r="E61" s="164">
        <f>SUM(E42:E60)</f>
        <v>0</v>
      </c>
      <c r="F61" s="19"/>
    </row>
    <row r="62" spans="1:6">
      <c r="A62" s="14"/>
      <c r="B62" s="165"/>
      <c r="C62" s="166"/>
      <c r="D62" s="166"/>
      <c r="E62" s="166"/>
      <c r="F62" s="19"/>
    </row>
    <row r="63" spans="1:6" hidden="1">
      <c r="A63" s="12" t="s">
        <v>88</v>
      </c>
      <c r="B63" s="156" t="s">
        <v>89</v>
      </c>
      <c r="C63" s="156"/>
      <c r="D63" s="156"/>
      <c r="E63" s="156"/>
      <c r="F63" s="19"/>
    </row>
    <row r="64" spans="1:6">
      <c r="A64" s="15"/>
      <c r="B64" s="156" t="s">
        <v>524</v>
      </c>
      <c r="C64" s="156"/>
      <c r="D64" s="156"/>
      <c r="E64" s="156"/>
      <c r="F64" s="19"/>
    </row>
    <row r="65" spans="1:14">
      <c r="A65" s="12" t="s">
        <v>90</v>
      </c>
      <c r="B65" s="154" t="s">
        <v>440</v>
      </c>
      <c r="C65" s="34">
        <v>0</v>
      </c>
      <c r="D65" s="32">
        <v>0</v>
      </c>
      <c r="E65" s="34">
        <v>0</v>
      </c>
      <c r="F65" s="19"/>
    </row>
    <row r="66" spans="1:14">
      <c r="A66" s="12" t="s">
        <v>91</v>
      </c>
      <c r="B66" s="167" t="s">
        <v>92</v>
      </c>
      <c r="C66" s="34">
        <v>0</v>
      </c>
      <c r="D66" s="32">
        <v>0</v>
      </c>
      <c r="E66" s="34">
        <v>0</v>
      </c>
      <c r="F66" s="19"/>
    </row>
    <row r="67" spans="1:14">
      <c r="A67" s="12" t="s">
        <v>93</v>
      </c>
      <c r="B67" s="167" t="s">
        <v>94</v>
      </c>
      <c r="C67" s="34">
        <v>0</v>
      </c>
      <c r="D67" s="32">
        <v>0</v>
      </c>
      <c r="E67" s="34">
        <v>0</v>
      </c>
      <c r="F67" s="19"/>
    </row>
    <row r="68" spans="1:14">
      <c r="A68" s="12" t="s">
        <v>95</v>
      </c>
      <c r="B68" s="154" t="s">
        <v>470</v>
      </c>
      <c r="C68" s="34">
        <v>0</v>
      </c>
      <c r="D68" s="32">
        <v>0</v>
      </c>
      <c r="E68" s="34">
        <v>0</v>
      </c>
      <c r="F68" s="19"/>
    </row>
    <row r="69" spans="1:14">
      <c r="A69" s="12" t="s">
        <v>96</v>
      </c>
      <c r="B69" s="154" t="s">
        <v>29</v>
      </c>
      <c r="C69" s="34">
        <v>0</v>
      </c>
      <c r="D69" s="32">
        <v>0</v>
      </c>
      <c r="E69" s="34">
        <v>0</v>
      </c>
      <c r="F69" s="19"/>
    </row>
    <row r="70" spans="1:14">
      <c r="A70" s="12"/>
      <c r="B70" s="154" t="s">
        <v>453</v>
      </c>
      <c r="C70" s="34">
        <v>0</v>
      </c>
      <c r="D70" s="32">
        <v>0</v>
      </c>
      <c r="E70" s="34">
        <v>0</v>
      </c>
      <c r="F70" s="19"/>
      <c r="N70" s="20"/>
    </row>
    <row r="71" spans="1:14">
      <c r="A71" s="12" t="s">
        <v>97</v>
      </c>
      <c r="B71" s="154" t="s">
        <v>30</v>
      </c>
      <c r="C71" s="34">
        <v>0</v>
      </c>
      <c r="D71" s="32">
        <v>0</v>
      </c>
      <c r="E71" s="34">
        <v>0</v>
      </c>
      <c r="F71" s="19"/>
    </row>
    <row r="72" spans="1:14">
      <c r="A72" s="12" t="s">
        <v>98</v>
      </c>
      <c r="B72" s="154" t="s">
        <v>31</v>
      </c>
      <c r="C72" s="34">
        <v>0</v>
      </c>
      <c r="D72" s="32">
        <v>0</v>
      </c>
      <c r="E72" s="34">
        <v>0</v>
      </c>
      <c r="F72" s="19"/>
    </row>
    <row r="73" spans="1:14">
      <c r="A73" s="12" t="s">
        <v>99</v>
      </c>
      <c r="B73" s="154" t="s">
        <v>32</v>
      </c>
      <c r="C73" s="34">
        <v>0</v>
      </c>
      <c r="D73" s="32">
        <v>0</v>
      </c>
      <c r="E73" s="34">
        <v>0</v>
      </c>
      <c r="F73" s="19"/>
    </row>
    <row r="74" spans="1:14">
      <c r="A74" s="12" t="s">
        <v>100</v>
      </c>
      <c r="B74" s="154" t="s">
        <v>101</v>
      </c>
      <c r="C74" s="34">
        <v>0</v>
      </c>
      <c r="D74" s="32">
        <v>0</v>
      </c>
      <c r="E74" s="34">
        <v>0</v>
      </c>
      <c r="F74" s="19"/>
    </row>
    <row r="75" spans="1:14">
      <c r="A75" s="12" t="s">
        <v>102</v>
      </c>
      <c r="B75" s="154" t="s">
        <v>33</v>
      </c>
      <c r="C75" s="34">
        <v>0</v>
      </c>
      <c r="D75" s="32">
        <v>0</v>
      </c>
      <c r="E75" s="34">
        <v>0</v>
      </c>
      <c r="F75" s="19"/>
    </row>
    <row r="76" spans="1:14">
      <c r="A76" s="12">
        <v>12500</v>
      </c>
      <c r="B76" s="154" t="s">
        <v>34</v>
      </c>
      <c r="C76" s="34">
        <v>0</v>
      </c>
      <c r="D76" s="32">
        <v>0</v>
      </c>
      <c r="E76" s="34">
        <v>0</v>
      </c>
      <c r="F76" s="19"/>
    </row>
    <row r="77" spans="1:14">
      <c r="A77" s="12" t="s">
        <v>103</v>
      </c>
      <c r="B77" s="154" t="s">
        <v>35</v>
      </c>
      <c r="C77" s="34">
        <v>0</v>
      </c>
      <c r="D77" s="32">
        <v>0</v>
      </c>
      <c r="E77" s="34">
        <v>0</v>
      </c>
      <c r="F77" s="19"/>
    </row>
    <row r="78" spans="1:14">
      <c r="A78" s="12" t="s">
        <v>104</v>
      </c>
      <c r="B78" s="154" t="s">
        <v>36</v>
      </c>
      <c r="C78" s="34">
        <v>0</v>
      </c>
      <c r="D78" s="32">
        <v>0</v>
      </c>
      <c r="E78" s="34">
        <v>0</v>
      </c>
      <c r="F78" s="19"/>
    </row>
    <row r="79" spans="1:14">
      <c r="A79" s="12" t="s">
        <v>105</v>
      </c>
      <c r="B79" s="154" t="s">
        <v>106</v>
      </c>
      <c r="C79" s="34">
        <v>0</v>
      </c>
      <c r="D79" s="32">
        <v>0</v>
      </c>
      <c r="E79" s="34">
        <v>0</v>
      </c>
      <c r="F79" s="19"/>
    </row>
    <row r="80" spans="1:14">
      <c r="A80" s="12" t="s">
        <v>107</v>
      </c>
      <c r="B80" s="162" t="s">
        <v>108</v>
      </c>
      <c r="C80" s="34">
        <v>0</v>
      </c>
      <c r="D80" s="32">
        <v>0</v>
      </c>
      <c r="E80" s="34">
        <v>0</v>
      </c>
      <c r="F80" s="19"/>
    </row>
    <row r="81" spans="1:6">
      <c r="A81" s="13" t="s">
        <v>109</v>
      </c>
      <c r="B81" s="162" t="s">
        <v>110</v>
      </c>
      <c r="C81" s="34">
        <v>0</v>
      </c>
      <c r="D81" s="32">
        <v>0</v>
      </c>
      <c r="E81" s="34">
        <v>0</v>
      </c>
      <c r="F81" s="19"/>
    </row>
    <row r="82" spans="1:6">
      <c r="A82" s="13">
        <v>12520</v>
      </c>
      <c r="B82" s="154" t="s">
        <v>471</v>
      </c>
      <c r="C82" s="34">
        <v>0</v>
      </c>
      <c r="D82" s="32">
        <v>0</v>
      </c>
      <c r="E82" s="34">
        <v>0</v>
      </c>
      <c r="F82" s="19"/>
    </row>
    <row r="83" spans="1:6">
      <c r="A83" s="13">
        <v>12525</v>
      </c>
      <c r="B83" s="154" t="s">
        <v>37</v>
      </c>
      <c r="C83" s="34">
        <v>0</v>
      </c>
      <c r="D83" s="32">
        <v>0</v>
      </c>
      <c r="E83" s="34">
        <v>0</v>
      </c>
      <c r="F83" s="19"/>
    </row>
    <row r="84" spans="1:6" ht="13.75" customHeight="1" thickBot="1">
      <c r="A84" s="16"/>
      <c r="B84" s="163" t="s">
        <v>111</v>
      </c>
      <c r="C84" s="164">
        <f>SUM(C65:C83)</f>
        <v>0</v>
      </c>
      <c r="D84" s="164">
        <f>SUM(D65:D83)</f>
        <v>0</v>
      </c>
      <c r="E84" s="164">
        <f>SUM(E65:E83)</f>
        <v>0</v>
      </c>
      <c r="F84" s="19"/>
    </row>
    <row r="85" spans="1:6">
      <c r="A85" s="14"/>
      <c r="B85" s="165"/>
      <c r="C85" s="166"/>
      <c r="D85" s="166"/>
      <c r="E85" s="166"/>
      <c r="F85" s="19"/>
    </row>
    <row r="86" spans="1:6">
      <c r="A86" s="12" t="s">
        <v>112</v>
      </c>
      <c r="B86" s="156" t="s">
        <v>113</v>
      </c>
      <c r="C86" s="156"/>
      <c r="D86" s="156"/>
      <c r="E86" s="156"/>
      <c r="F86" s="19"/>
    </row>
    <row r="87" spans="1:6">
      <c r="A87" s="15" t="s">
        <v>114</v>
      </c>
      <c r="B87" s="154" t="s">
        <v>472</v>
      </c>
      <c r="C87" s="34">
        <v>0</v>
      </c>
      <c r="D87" s="32">
        <v>0</v>
      </c>
      <c r="E87" s="34">
        <v>0</v>
      </c>
      <c r="F87" s="19"/>
    </row>
    <row r="88" spans="1:6">
      <c r="A88" s="12" t="s">
        <v>115</v>
      </c>
      <c r="B88" s="154" t="s">
        <v>473</v>
      </c>
      <c r="C88" s="34">
        <v>0</v>
      </c>
      <c r="D88" s="32">
        <v>0</v>
      </c>
      <c r="E88" s="34">
        <v>0</v>
      </c>
      <c r="F88" s="19"/>
    </row>
    <row r="89" spans="1:6">
      <c r="A89" s="12" t="s">
        <v>116</v>
      </c>
      <c r="B89" s="154" t="s">
        <v>117</v>
      </c>
      <c r="C89" s="34">
        <v>0</v>
      </c>
      <c r="D89" s="32">
        <v>0</v>
      </c>
      <c r="E89" s="34">
        <v>0</v>
      </c>
      <c r="F89" s="19"/>
    </row>
    <row r="90" spans="1:6">
      <c r="A90" s="12" t="s">
        <v>118</v>
      </c>
      <c r="B90" s="154" t="s">
        <v>119</v>
      </c>
      <c r="C90" s="34">
        <v>0</v>
      </c>
      <c r="D90" s="32">
        <v>0</v>
      </c>
      <c r="E90" s="34">
        <v>0</v>
      </c>
      <c r="F90" s="19"/>
    </row>
    <row r="91" spans="1:6">
      <c r="A91" s="12" t="s">
        <v>120</v>
      </c>
      <c r="B91" s="154" t="s">
        <v>474</v>
      </c>
      <c r="C91" s="34">
        <v>0</v>
      </c>
      <c r="D91" s="32">
        <v>0</v>
      </c>
      <c r="E91" s="34">
        <v>0</v>
      </c>
      <c r="F91" s="19"/>
    </row>
    <row r="92" spans="1:6">
      <c r="A92" s="12" t="s">
        <v>121</v>
      </c>
      <c r="B92" s="154" t="s">
        <v>38</v>
      </c>
      <c r="C92" s="34">
        <v>0</v>
      </c>
      <c r="D92" s="32">
        <v>0</v>
      </c>
      <c r="E92" s="34">
        <v>0</v>
      </c>
      <c r="F92" s="19"/>
    </row>
    <row r="93" spans="1:6">
      <c r="A93" s="12" t="s">
        <v>122</v>
      </c>
      <c r="B93" s="154" t="s">
        <v>39</v>
      </c>
      <c r="C93" s="34">
        <v>0</v>
      </c>
      <c r="D93" s="32">
        <v>0</v>
      </c>
      <c r="E93" s="34">
        <v>0</v>
      </c>
      <c r="F93" s="168"/>
    </row>
    <row r="94" spans="1:6">
      <c r="A94" s="12" t="s">
        <v>123</v>
      </c>
      <c r="B94" s="154" t="s">
        <v>124</v>
      </c>
      <c r="C94" s="34">
        <v>0</v>
      </c>
      <c r="D94" s="32">
        <v>0</v>
      </c>
      <c r="E94" s="34">
        <v>0</v>
      </c>
      <c r="F94" s="19"/>
    </row>
    <row r="95" spans="1:6">
      <c r="A95" s="12" t="s">
        <v>125</v>
      </c>
      <c r="B95" s="154" t="s">
        <v>126</v>
      </c>
      <c r="C95" s="34">
        <v>0</v>
      </c>
      <c r="D95" s="32">
        <v>0</v>
      </c>
      <c r="E95" s="34">
        <v>0</v>
      </c>
      <c r="F95" s="19"/>
    </row>
    <row r="96" spans="1:6">
      <c r="A96" s="12" t="s">
        <v>127</v>
      </c>
      <c r="B96" s="154" t="s">
        <v>128</v>
      </c>
      <c r="C96" s="34">
        <v>0</v>
      </c>
      <c r="D96" s="32">
        <v>0</v>
      </c>
      <c r="E96" s="34">
        <v>0</v>
      </c>
      <c r="F96" s="19"/>
    </row>
    <row r="97" spans="1:8">
      <c r="A97" s="12" t="s">
        <v>129</v>
      </c>
      <c r="B97" s="154" t="s">
        <v>130</v>
      </c>
      <c r="C97" s="34">
        <v>0</v>
      </c>
      <c r="D97" s="32">
        <v>0</v>
      </c>
      <c r="E97" s="34">
        <v>0</v>
      </c>
      <c r="F97" s="19"/>
    </row>
    <row r="98" spans="1:8">
      <c r="A98" s="12" t="s">
        <v>131</v>
      </c>
      <c r="B98" s="154" t="s">
        <v>132</v>
      </c>
      <c r="C98" s="34">
        <v>0</v>
      </c>
      <c r="D98" s="32">
        <v>0</v>
      </c>
      <c r="E98" s="34">
        <v>0</v>
      </c>
      <c r="F98" s="19"/>
    </row>
    <row r="99" spans="1:8">
      <c r="A99" s="13">
        <v>12615</v>
      </c>
      <c r="B99" s="154" t="s">
        <v>133</v>
      </c>
      <c r="C99" s="34">
        <v>0</v>
      </c>
      <c r="D99" s="32">
        <v>0</v>
      </c>
      <c r="E99" s="34">
        <v>0</v>
      </c>
      <c r="F99" s="19"/>
    </row>
    <row r="100" spans="1:8" ht="15" customHeight="1">
      <c r="A100" s="26" t="s">
        <v>134</v>
      </c>
      <c r="B100" s="26" t="s">
        <v>135</v>
      </c>
      <c r="C100" s="34">
        <v>0</v>
      </c>
      <c r="D100" s="32">
        <v>0</v>
      </c>
      <c r="E100" s="34">
        <v>0</v>
      </c>
      <c r="F100" s="19"/>
    </row>
    <row r="101" spans="1:8">
      <c r="A101" s="13">
        <v>12620</v>
      </c>
      <c r="B101" s="26" t="s">
        <v>136</v>
      </c>
      <c r="C101" s="34">
        <v>0</v>
      </c>
      <c r="D101" s="32">
        <v>0</v>
      </c>
      <c r="E101" s="34">
        <v>0</v>
      </c>
      <c r="F101" s="19"/>
    </row>
    <row r="102" spans="1:8">
      <c r="A102" s="13">
        <v>12625</v>
      </c>
      <c r="B102" s="154" t="s">
        <v>303</v>
      </c>
      <c r="C102" s="34">
        <v>0</v>
      </c>
      <c r="D102" s="32">
        <v>0</v>
      </c>
      <c r="E102" s="34">
        <v>0</v>
      </c>
      <c r="F102" s="19"/>
    </row>
    <row r="103" spans="1:8" ht="15" thickBot="1">
      <c r="A103" s="16"/>
      <c r="B103" s="160" t="s">
        <v>137</v>
      </c>
      <c r="C103" s="160">
        <f>SUM(C87:C102)</f>
        <v>0</v>
      </c>
      <c r="D103" s="160">
        <f>SUM(D87:D102)</f>
        <v>0</v>
      </c>
      <c r="E103" s="160">
        <f>SUM(E87:E102)</f>
        <v>0</v>
      </c>
      <c r="F103" s="19"/>
    </row>
    <row r="104" spans="1:8" ht="14.4" customHeight="1">
      <c r="A104" s="12" t="s">
        <v>138</v>
      </c>
      <c r="B104" s="156" t="s">
        <v>139</v>
      </c>
      <c r="C104" s="156"/>
      <c r="D104" s="156"/>
      <c r="E104" s="156"/>
      <c r="F104" s="19"/>
    </row>
    <row r="105" spans="1:8">
      <c r="A105" s="15" t="s">
        <v>140</v>
      </c>
      <c r="B105" s="154" t="s">
        <v>475</v>
      </c>
      <c r="C105" s="34">
        <v>0</v>
      </c>
      <c r="D105" s="32">
        <v>0</v>
      </c>
      <c r="E105" s="34">
        <v>0</v>
      </c>
      <c r="F105" s="19"/>
    </row>
    <row r="106" spans="1:8">
      <c r="A106" s="12" t="s">
        <v>141</v>
      </c>
      <c r="B106" s="154" t="s">
        <v>142</v>
      </c>
      <c r="C106" s="34">
        <v>0</v>
      </c>
      <c r="D106" s="32">
        <v>0</v>
      </c>
      <c r="E106" s="34">
        <v>0</v>
      </c>
      <c r="F106" s="19"/>
    </row>
    <row r="107" spans="1:8">
      <c r="A107" s="13" t="s">
        <v>143</v>
      </c>
      <c r="B107" s="154" t="s">
        <v>144</v>
      </c>
      <c r="C107" s="34">
        <v>0</v>
      </c>
      <c r="D107" s="32">
        <v>0</v>
      </c>
      <c r="E107" s="34">
        <v>0</v>
      </c>
      <c r="F107" s="19"/>
    </row>
    <row r="108" spans="1:8" ht="14.4" customHeight="1" thickBot="1">
      <c r="A108" s="16"/>
      <c r="B108" s="160" t="s">
        <v>145</v>
      </c>
      <c r="C108" s="160">
        <f>SUM(C105:C107)</f>
        <v>0</v>
      </c>
      <c r="D108" s="160">
        <f>SUM(D105:D107)</f>
        <v>0</v>
      </c>
      <c r="E108" s="160">
        <f>SUM(E105:E107)</f>
        <v>0</v>
      </c>
      <c r="F108" s="19"/>
    </row>
    <row r="109" spans="1:8">
      <c r="A109" s="14"/>
      <c r="B109" s="157"/>
      <c r="C109" s="158"/>
      <c r="D109" s="158"/>
      <c r="E109" s="158"/>
      <c r="F109" s="19"/>
    </row>
    <row r="110" spans="1:8">
      <c r="A110" s="12" t="s">
        <v>146</v>
      </c>
      <c r="B110" s="156" t="s">
        <v>147</v>
      </c>
      <c r="C110" s="156"/>
      <c r="D110" s="156"/>
      <c r="E110" s="156"/>
      <c r="F110" s="19"/>
    </row>
    <row r="111" spans="1:8">
      <c r="A111" s="15" t="s">
        <v>148</v>
      </c>
      <c r="B111" s="162" t="s">
        <v>304</v>
      </c>
      <c r="C111" s="34">
        <v>0</v>
      </c>
      <c r="D111" s="32">
        <v>0</v>
      </c>
      <c r="E111" s="34">
        <v>0</v>
      </c>
      <c r="F111" s="19"/>
      <c r="G111" s="346"/>
      <c r="H111" s="346"/>
    </row>
    <row r="112" spans="1:8">
      <c r="A112" s="12" t="s">
        <v>149</v>
      </c>
      <c r="B112" s="154" t="s">
        <v>305</v>
      </c>
      <c r="C112" s="34">
        <v>0</v>
      </c>
      <c r="D112" s="32">
        <v>0</v>
      </c>
      <c r="E112" s="34">
        <v>0</v>
      </c>
      <c r="F112" s="19"/>
      <c r="G112" s="346"/>
      <c r="H112" s="346"/>
    </row>
    <row r="113" spans="1:8">
      <c r="A113" s="12" t="s">
        <v>150</v>
      </c>
      <c r="B113" s="154" t="s">
        <v>151</v>
      </c>
      <c r="C113" s="34">
        <v>0</v>
      </c>
      <c r="D113" s="32">
        <v>0</v>
      </c>
      <c r="E113" s="34">
        <v>0</v>
      </c>
      <c r="F113" s="19"/>
      <c r="G113" s="346"/>
      <c r="H113" s="346"/>
    </row>
    <row r="114" spans="1:8">
      <c r="A114" s="12" t="s">
        <v>152</v>
      </c>
      <c r="B114" s="154" t="s">
        <v>153</v>
      </c>
      <c r="C114" s="34">
        <v>0</v>
      </c>
      <c r="D114" s="32">
        <v>0</v>
      </c>
      <c r="E114" s="34">
        <v>0</v>
      </c>
      <c r="F114" s="19"/>
      <c r="G114" s="347"/>
      <c r="H114" s="347"/>
    </row>
    <row r="115" spans="1:8">
      <c r="A115" s="12">
        <v>12710</v>
      </c>
      <c r="B115" s="32" t="s">
        <v>327</v>
      </c>
      <c r="C115" s="34">
        <v>0</v>
      </c>
      <c r="D115" s="32">
        <v>0</v>
      </c>
      <c r="E115" s="34">
        <v>0</v>
      </c>
      <c r="F115" s="19"/>
    </row>
    <row r="116" spans="1:8">
      <c r="A116" s="12" t="s">
        <v>154</v>
      </c>
      <c r="B116" s="154" t="s">
        <v>306</v>
      </c>
      <c r="C116" s="34">
        <v>0</v>
      </c>
      <c r="D116" s="32">
        <v>0</v>
      </c>
      <c r="E116" s="34">
        <v>0</v>
      </c>
      <c r="F116" s="19"/>
    </row>
    <row r="117" spans="1:8">
      <c r="A117" s="12" t="s">
        <v>155</v>
      </c>
      <c r="B117" s="32" t="s">
        <v>326</v>
      </c>
      <c r="C117" s="34">
        <v>0</v>
      </c>
      <c r="D117" s="32">
        <v>0</v>
      </c>
      <c r="E117" s="34">
        <v>0</v>
      </c>
      <c r="F117" s="19"/>
    </row>
    <row r="118" spans="1:8">
      <c r="A118" s="12" t="s">
        <v>156</v>
      </c>
      <c r="B118" s="32" t="s">
        <v>325</v>
      </c>
      <c r="C118" s="34">
        <v>0</v>
      </c>
      <c r="D118" s="32">
        <v>0</v>
      </c>
      <c r="E118" s="34">
        <v>0</v>
      </c>
      <c r="F118" s="19"/>
    </row>
    <row r="119" spans="1:8">
      <c r="A119" s="12" t="s">
        <v>157</v>
      </c>
      <c r="B119" s="154" t="s">
        <v>158</v>
      </c>
      <c r="C119" s="34">
        <v>0</v>
      </c>
      <c r="D119" s="32">
        <v>0</v>
      </c>
      <c r="E119" s="34">
        <v>0</v>
      </c>
      <c r="F119" s="19"/>
    </row>
    <row r="120" spans="1:8">
      <c r="A120" s="12" t="s">
        <v>159</v>
      </c>
      <c r="B120" s="154" t="s">
        <v>160</v>
      </c>
      <c r="C120" s="34">
        <v>0</v>
      </c>
      <c r="D120" s="32">
        <v>0</v>
      </c>
      <c r="E120" s="34">
        <v>0</v>
      </c>
      <c r="F120" s="19"/>
    </row>
    <row r="121" spans="1:8">
      <c r="A121" s="12" t="s">
        <v>161</v>
      </c>
      <c r="B121" s="154" t="s">
        <v>476</v>
      </c>
      <c r="C121" s="34">
        <v>0</v>
      </c>
      <c r="D121" s="32">
        <v>0</v>
      </c>
      <c r="E121" s="34">
        <v>0</v>
      </c>
      <c r="F121" s="19"/>
    </row>
    <row r="122" spans="1:8">
      <c r="A122" s="12" t="s">
        <v>162</v>
      </c>
      <c r="B122" s="154" t="s">
        <v>163</v>
      </c>
      <c r="C122" s="34">
        <v>0</v>
      </c>
      <c r="D122" s="32">
        <v>0</v>
      </c>
      <c r="E122" s="34">
        <v>0</v>
      </c>
      <c r="F122" s="19"/>
    </row>
    <row r="123" spans="1:8">
      <c r="A123" s="12" t="s">
        <v>164</v>
      </c>
      <c r="B123" s="154" t="s">
        <v>165</v>
      </c>
      <c r="C123" s="34">
        <v>0</v>
      </c>
      <c r="D123" s="32">
        <v>0</v>
      </c>
      <c r="E123" s="34">
        <v>0</v>
      </c>
      <c r="F123" s="19"/>
    </row>
    <row r="124" spans="1:8" ht="14.4" customHeight="1">
      <c r="A124" s="13" t="s">
        <v>166</v>
      </c>
      <c r="B124" s="154" t="s">
        <v>167</v>
      </c>
      <c r="C124" s="34">
        <v>0</v>
      </c>
      <c r="D124" s="32">
        <v>0</v>
      </c>
      <c r="E124" s="34">
        <v>0</v>
      </c>
      <c r="F124" s="19"/>
      <c r="G124" s="346"/>
      <c r="H124" s="346"/>
    </row>
    <row r="125" spans="1:8" ht="14.4" customHeight="1" thickBot="1">
      <c r="A125" s="16"/>
      <c r="B125" s="160" t="s">
        <v>168</v>
      </c>
      <c r="C125" s="160">
        <f>SUM(C111:C124)</f>
        <v>0</v>
      </c>
      <c r="D125" s="160">
        <f>SUM(D111:D124)</f>
        <v>0</v>
      </c>
      <c r="E125" s="160">
        <f>SUM(E111:E124)</f>
        <v>0</v>
      </c>
      <c r="F125" s="19"/>
      <c r="G125" s="346"/>
      <c r="H125" s="346"/>
    </row>
    <row r="126" spans="1:8">
      <c r="A126" s="14"/>
      <c r="B126" s="157"/>
      <c r="C126" s="158"/>
      <c r="D126" s="158"/>
      <c r="E126" s="158"/>
      <c r="F126" s="19"/>
      <c r="G126" s="346"/>
      <c r="H126" s="346"/>
    </row>
    <row r="127" spans="1:8">
      <c r="A127" s="12" t="s">
        <v>169</v>
      </c>
      <c r="B127" s="156" t="s">
        <v>170</v>
      </c>
      <c r="C127" s="156"/>
      <c r="D127" s="156"/>
      <c r="E127" s="156"/>
      <c r="F127" s="19"/>
      <c r="G127" s="347"/>
      <c r="H127" s="347"/>
    </row>
    <row r="128" spans="1:8">
      <c r="A128" s="15" t="s">
        <v>171</v>
      </c>
      <c r="B128" s="154" t="s">
        <v>172</v>
      </c>
      <c r="C128" s="34">
        <v>0</v>
      </c>
      <c r="D128" s="32">
        <v>0</v>
      </c>
      <c r="E128" s="34">
        <v>0</v>
      </c>
      <c r="F128" s="19"/>
    </row>
    <row r="129" spans="1:9">
      <c r="A129" s="12" t="s">
        <v>173</v>
      </c>
      <c r="B129" s="154" t="s">
        <v>174</v>
      </c>
      <c r="C129" s="34">
        <v>0</v>
      </c>
      <c r="D129" s="32">
        <v>0</v>
      </c>
      <c r="E129" s="34">
        <v>0</v>
      </c>
      <c r="F129" s="19"/>
    </row>
    <row r="130" spans="1:9" ht="14.4" customHeight="1">
      <c r="A130" s="12">
        <v>12815</v>
      </c>
      <c r="B130" s="154" t="s">
        <v>175</v>
      </c>
      <c r="C130" s="34">
        <v>0</v>
      </c>
      <c r="D130" s="32">
        <v>0</v>
      </c>
      <c r="E130" s="34">
        <v>0</v>
      </c>
      <c r="F130" s="19"/>
    </row>
    <row r="131" spans="1:9" ht="14.4" customHeight="1">
      <c r="A131" s="12" t="s">
        <v>176</v>
      </c>
      <c r="B131" s="154" t="s">
        <v>177</v>
      </c>
      <c r="C131" s="34">
        <v>0</v>
      </c>
      <c r="D131" s="32">
        <v>0</v>
      </c>
      <c r="E131" s="34">
        <v>0</v>
      </c>
      <c r="F131" s="19"/>
    </row>
    <row r="132" spans="1:9" ht="14.4" customHeight="1">
      <c r="A132" s="12" t="s">
        <v>178</v>
      </c>
      <c r="B132" s="154" t="s">
        <v>179</v>
      </c>
      <c r="C132" s="34">
        <v>0</v>
      </c>
      <c r="D132" s="32">
        <v>0</v>
      </c>
      <c r="E132" s="34">
        <v>0</v>
      </c>
      <c r="F132" s="19"/>
    </row>
    <row r="133" spans="1:9">
      <c r="A133" s="12" t="s">
        <v>180</v>
      </c>
      <c r="B133" s="154" t="s">
        <v>181</v>
      </c>
      <c r="C133" s="34">
        <v>0</v>
      </c>
      <c r="D133" s="32">
        <v>0</v>
      </c>
      <c r="E133" s="34">
        <v>0</v>
      </c>
      <c r="F133" s="19"/>
    </row>
    <row r="134" spans="1:9" ht="15" customHeight="1">
      <c r="A134" s="13" t="s">
        <v>182</v>
      </c>
      <c r="B134" s="154" t="s">
        <v>183</v>
      </c>
      <c r="C134" s="34">
        <v>0</v>
      </c>
      <c r="D134" s="32">
        <v>0</v>
      </c>
      <c r="E134" s="34">
        <v>0</v>
      </c>
      <c r="F134" s="19"/>
    </row>
    <row r="135" spans="1:9" ht="13.75" customHeight="1" thickBot="1">
      <c r="A135" s="16"/>
      <c r="B135" s="160" t="s">
        <v>184</v>
      </c>
      <c r="C135" s="160">
        <f>SUM(C128:C134)</f>
        <v>0</v>
      </c>
      <c r="D135" s="160">
        <f>SUM(D128:D134)</f>
        <v>0</v>
      </c>
      <c r="E135" s="160">
        <f>SUM(E128:E134)</f>
        <v>0</v>
      </c>
      <c r="F135" s="19"/>
    </row>
    <row r="136" spans="1:9">
      <c r="A136" s="14"/>
      <c r="B136" s="161"/>
      <c r="C136" s="158"/>
      <c r="D136" s="158"/>
      <c r="E136" s="158"/>
      <c r="F136" s="19"/>
    </row>
    <row r="137" spans="1:9">
      <c r="A137" s="12" t="s">
        <v>185</v>
      </c>
      <c r="B137" s="156" t="s">
        <v>186</v>
      </c>
      <c r="C137" s="156"/>
      <c r="D137" s="156"/>
      <c r="E137" s="156"/>
      <c r="F137" s="19"/>
    </row>
    <row r="138" spans="1:9">
      <c r="A138" s="12" t="s">
        <v>187</v>
      </c>
      <c r="B138" s="154" t="s">
        <v>41</v>
      </c>
      <c r="C138" s="34">
        <v>0</v>
      </c>
      <c r="D138" s="32">
        <v>0</v>
      </c>
      <c r="E138" s="34">
        <v>0</v>
      </c>
      <c r="F138" s="19"/>
    </row>
    <row r="139" spans="1:9">
      <c r="A139" s="12">
        <v>12859</v>
      </c>
      <c r="B139" s="154" t="s">
        <v>188</v>
      </c>
      <c r="C139" s="34">
        <v>0</v>
      </c>
      <c r="D139" s="32">
        <v>0</v>
      </c>
      <c r="E139" s="34">
        <v>0</v>
      </c>
      <c r="F139" s="19"/>
    </row>
    <row r="140" spans="1:9">
      <c r="A140" s="12">
        <v>12860</v>
      </c>
      <c r="B140" s="154" t="s">
        <v>189</v>
      </c>
      <c r="C140" s="34">
        <v>0</v>
      </c>
      <c r="D140" s="32">
        <v>0</v>
      </c>
      <c r="E140" s="34">
        <v>0</v>
      </c>
      <c r="F140" s="19"/>
    </row>
    <row r="141" spans="1:9">
      <c r="A141" s="12">
        <v>12861</v>
      </c>
      <c r="B141" s="154" t="s">
        <v>190</v>
      </c>
      <c r="C141" s="34">
        <v>0</v>
      </c>
      <c r="D141" s="32">
        <v>0</v>
      </c>
      <c r="E141" s="34">
        <v>0</v>
      </c>
      <c r="F141" s="19"/>
    </row>
    <row r="142" spans="1:9">
      <c r="A142" s="12">
        <v>12862</v>
      </c>
      <c r="B142" s="154" t="s">
        <v>191</v>
      </c>
      <c r="C142" s="34">
        <v>0</v>
      </c>
      <c r="D142" s="32">
        <v>0</v>
      </c>
      <c r="E142" s="34">
        <v>0</v>
      </c>
      <c r="F142" s="19"/>
    </row>
    <row r="143" spans="1:9">
      <c r="A143" s="12">
        <v>12863</v>
      </c>
      <c r="B143" s="154" t="s">
        <v>307</v>
      </c>
      <c r="C143" s="34">
        <v>0</v>
      </c>
      <c r="D143" s="32">
        <v>0</v>
      </c>
      <c r="E143" s="34">
        <v>0</v>
      </c>
      <c r="F143" s="19"/>
    </row>
    <row r="144" spans="1:9">
      <c r="A144" s="12">
        <v>12864</v>
      </c>
      <c r="B144" s="154" t="s">
        <v>192</v>
      </c>
      <c r="C144" s="34">
        <v>0</v>
      </c>
      <c r="D144" s="32">
        <v>0</v>
      </c>
      <c r="E144" s="34">
        <v>0</v>
      </c>
      <c r="F144" s="19"/>
      <c r="G144" s="340" t="s">
        <v>518</v>
      </c>
      <c r="H144" s="341"/>
      <c r="I144" s="96" t="s">
        <v>434</v>
      </c>
    </row>
    <row r="145" spans="1:9">
      <c r="A145" s="12">
        <v>12865</v>
      </c>
      <c r="B145" s="154" t="s">
        <v>193</v>
      </c>
      <c r="C145" s="34">
        <v>0</v>
      </c>
      <c r="D145" s="32">
        <v>0</v>
      </c>
      <c r="E145" s="34">
        <v>0</v>
      </c>
      <c r="F145" s="19"/>
      <c r="G145" s="342"/>
      <c r="H145" s="343"/>
      <c r="I145" s="36" t="e">
        <f>+D146/D125</f>
        <v>#DIV/0!</v>
      </c>
    </row>
    <row r="146" spans="1:9" ht="13.75" customHeight="1" thickBot="1">
      <c r="A146" s="16"/>
      <c r="B146" s="160" t="s">
        <v>517</v>
      </c>
      <c r="C146" s="160">
        <f>SUM(C138:C145)</f>
        <v>0</v>
      </c>
      <c r="D146" s="160">
        <f>SUM(D138:D145)</f>
        <v>0</v>
      </c>
      <c r="E146" s="160">
        <f>SUM(E138:E145)</f>
        <v>0</v>
      </c>
      <c r="F146" s="19"/>
      <c r="G146" s="344"/>
      <c r="H146" s="345"/>
    </row>
    <row r="147" spans="1:9">
      <c r="A147" s="14"/>
      <c r="B147" s="161"/>
      <c r="C147" s="161"/>
      <c r="D147" s="161"/>
      <c r="E147" s="161"/>
      <c r="F147" s="19"/>
    </row>
    <row r="148" spans="1:9" ht="13.75" customHeight="1">
      <c r="A148" s="17"/>
      <c r="B148" s="169" t="s">
        <v>308</v>
      </c>
      <c r="C148" s="170">
        <f>C20+C32+C39+C61+C84+C103+C108+C125+C135+C146</f>
        <v>0</v>
      </c>
      <c r="D148" s="170">
        <f>D20+D32+D39+D61+D84+D103+D108+D125+D135+D146</f>
        <v>0</v>
      </c>
      <c r="E148" s="170">
        <f>E20+E32+E39+E61+E84+E103+E108+E125+E135+E146</f>
        <v>0</v>
      </c>
      <c r="F148" s="19"/>
    </row>
    <row r="149" spans="1:9" ht="9.65" customHeight="1">
      <c r="A149" s="14"/>
      <c r="B149" s="171"/>
      <c r="C149" s="172"/>
      <c r="D149" s="172"/>
      <c r="E149" s="172"/>
      <c r="F149" s="19"/>
    </row>
    <row r="150" spans="1:9">
      <c r="A150" s="12" t="s">
        <v>185</v>
      </c>
      <c r="B150" s="156" t="s">
        <v>493</v>
      </c>
      <c r="C150" s="156"/>
      <c r="D150" s="156"/>
      <c r="E150" s="156"/>
      <c r="F150" s="19"/>
    </row>
    <row r="151" spans="1:9">
      <c r="A151" s="12">
        <v>12910</v>
      </c>
      <c r="B151" s="154" t="s">
        <v>331</v>
      </c>
      <c r="C151" s="34">
        <v>0</v>
      </c>
      <c r="D151" s="32">
        <v>0</v>
      </c>
      <c r="E151" s="34">
        <v>0</v>
      </c>
      <c r="F151" s="19"/>
    </row>
    <row r="152" spans="1:9">
      <c r="A152" s="12">
        <v>12922</v>
      </c>
      <c r="B152" s="154" t="s">
        <v>502</v>
      </c>
      <c r="C152" s="34">
        <v>0</v>
      </c>
      <c r="D152" s="32">
        <v>0</v>
      </c>
      <c r="E152" s="34">
        <v>0</v>
      </c>
      <c r="F152" s="19"/>
    </row>
    <row r="153" spans="1:9">
      <c r="A153" s="12"/>
      <c r="B153" s="154" t="s">
        <v>328</v>
      </c>
      <c r="C153" s="34">
        <v>0</v>
      </c>
      <c r="D153" s="32">
        <v>0</v>
      </c>
      <c r="E153" s="34">
        <v>0</v>
      </c>
      <c r="F153" s="19"/>
    </row>
    <row r="154" spans="1:9">
      <c r="A154" s="12"/>
      <c r="B154" s="154" t="s">
        <v>500</v>
      </c>
      <c r="C154" s="34">
        <v>0</v>
      </c>
      <c r="D154" s="32">
        <v>0</v>
      </c>
      <c r="E154" s="34">
        <v>0</v>
      </c>
      <c r="F154" s="19"/>
    </row>
    <row r="155" spans="1:9">
      <c r="A155" s="37"/>
      <c r="B155" s="154" t="s">
        <v>329</v>
      </c>
      <c r="C155" s="34">
        <v>0</v>
      </c>
      <c r="D155" s="32">
        <v>0</v>
      </c>
      <c r="E155" s="34">
        <v>0</v>
      </c>
      <c r="F155" s="19"/>
    </row>
    <row r="156" spans="1:9">
      <c r="A156" s="12">
        <v>12945</v>
      </c>
      <c r="B156" s="154" t="s">
        <v>309</v>
      </c>
      <c r="C156" s="34">
        <v>0</v>
      </c>
      <c r="D156" s="32">
        <v>0</v>
      </c>
      <c r="E156" s="34">
        <v>0</v>
      </c>
      <c r="F156" s="19"/>
    </row>
    <row r="157" spans="1:9">
      <c r="A157" s="37">
        <v>12922</v>
      </c>
      <c r="B157" s="154" t="s">
        <v>501</v>
      </c>
      <c r="C157" s="34">
        <v>0</v>
      </c>
      <c r="D157" s="32">
        <v>0</v>
      </c>
      <c r="E157" s="34">
        <v>0</v>
      </c>
      <c r="F157" s="19"/>
    </row>
    <row r="158" spans="1:9">
      <c r="A158" s="37">
        <v>12922</v>
      </c>
      <c r="B158" s="32" t="s">
        <v>330</v>
      </c>
      <c r="C158" s="34">
        <v>0</v>
      </c>
      <c r="D158" s="32">
        <v>0</v>
      </c>
      <c r="E158" s="34">
        <v>0</v>
      </c>
      <c r="I158" s="173">
        <f>+'4. Feasibility Summary'!I36</f>
        <v>0</v>
      </c>
    </row>
    <row r="159" spans="1:9">
      <c r="A159" s="37">
        <v>12922</v>
      </c>
      <c r="B159" s="32" t="s">
        <v>330</v>
      </c>
      <c r="C159" s="34">
        <v>0</v>
      </c>
      <c r="D159" s="32">
        <v>0</v>
      </c>
      <c r="E159" s="34">
        <v>0</v>
      </c>
    </row>
    <row r="160" spans="1:9">
      <c r="A160" s="37">
        <v>12922</v>
      </c>
      <c r="B160" s="32" t="s">
        <v>330</v>
      </c>
      <c r="C160" s="34">
        <v>0</v>
      </c>
      <c r="D160" s="32">
        <v>0</v>
      </c>
      <c r="E160" s="34">
        <v>0</v>
      </c>
    </row>
    <row r="161" spans="1:7">
      <c r="A161" s="37">
        <v>12922</v>
      </c>
      <c r="B161" s="32" t="s">
        <v>330</v>
      </c>
      <c r="C161" s="34">
        <v>0</v>
      </c>
      <c r="D161" s="32">
        <v>0</v>
      </c>
      <c r="E161" s="34">
        <v>0</v>
      </c>
    </row>
    <row r="162" spans="1:7">
      <c r="A162" s="37">
        <v>12922</v>
      </c>
      <c r="B162" s="32" t="s">
        <v>427</v>
      </c>
      <c r="C162" s="34">
        <v>0</v>
      </c>
      <c r="D162" s="32">
        <v>0</v>
      </c>
      <c r="E162" s="34">
        <v>0</v>
      </c>
    </row>
    <row r="163" spans="1:7" ht="13.75" customHeight="1">
      <c r="A163" s="12"/>
      <c r="B163" s="174" t="s">
        <v>498</v>
      </c>
      <c r="C163" s="175">
        <f>SUM(C151:C162)</f>
        <v>0</v>
      </c>
      <c r="D163" s="175">
        <f>SUM(D151:D162)</f>
        <v>0</v>
      </c>
      <c r="E163" s="175">
        <f>SUM(E151:E162)</f>
        <v>0</v>
      </c>
      <c r="G163" s="176"/>
    </row>
    <row r="164" spans="1:7" ht="9.65" customHeight="1">
      <c r="A164" s="38"/>
      <c r="B164" s="177"/>
      <c r="C164" s="177"/>
      <c r="D164" s="177"/>
      <c r="E164" s="177"/>
      <c r="F164" s="178"/>
    </row>
    <row r="165" spans="1:7" ht="15" thickBot="1">
      <c r="A165" s="39"/>
      <c r="B165" s="179" t="s">
        <v>415</v>
      </c>
      <c r="C165" s="180">
        <f>+C148-C163</f>
        <v>0</v>
      </c>
      <c r="D165" s="180">
        <f>+D148-D163</f>
        <v>0</v>
      </c>
      <c r="E165" s="180">
        <f>+E148-E163</f>
        <v>0</v>
      </c>
      <c r="F165" s="178"/>
    </row>
    <row r="166" spans="1:7">
      <c r="B166" s="23"/>
      <c r="F166" s="19"/>
    </row>
    <row r="167" spans="1:7">
      <c r="F167" s="19"/>
    </row>
    <row r="168" spans="1:7">
      <c r="F168" s="19"/>
    </row>
    <row r="169" spans="1:7">
      <c r="F169" s="19"/>
    </row>
    <row r="170" spans="1:7">
      <c r="F170" s="19"/>
    </row>
    <row r="171" spans="1:7">
      <c r="F171" s="19"/>
    </row>
    <row r="172" spans="1:7">
      <c r="F172" s="19"/>
    </row>
    <row r="173" spans="1:7">
      <c r="F173" s="19"/>
    </row>
    <row r="174" spans="1:7">
      <c r="F174" s="19"/>
    </row>
    <row r="175" spans="1:7">
      <c r="F175" s="19"/>
    </row>
    <row r="176" spans="1:7">
      <c r="F176" s="19"/>
    </row>
    <row r="177" spans="6:6">
      <c r="F177" s="35"/>
    </row>
    <row r="178" spans="6:6">
      <c r="F178" s="19"/>
    </row>
    <row r="179" spans="6:6">
      <c r="F179" s="19"/>
    </row>
    <row r="180" spans="6:6">
      <c r="F180" s="19"/>
    </row>
    <row r="181" spans="6:6">
      <c r="F181" s="19"/>
    </row>
    <row r="182" spans="6:6">
      <c r="F182" s="19"/>
    </row>
    <row r="183" spans="6:6">
      <c r="F183" s="19"/>
    </row>
    <row r="184" spans="6:6">
      <c r="F184" s="19"/>
    </row>
    <row r="185" spans="6:6">
      <c r="F185" s="19"/>
    </row>
    <row r="186" spans="6:6">
      <c r="F186" s="19"/>
    </row>
    <row r="187" spans="6:6">
      <c r="F187" s="19"/>
    </row>
    <row r="188" spans="6:6">
      <c r="F188" s="19"/>
    </row>
    <row r="189" spans="6:6">
      <c r="F189" s="19"/>
    </row>
    <row r="190" spans="6:6">
      <c r="F190" s="19"/>
    </row>
    <row r="191" spans="6:6">
      <c r="F191" s="19"/>
    </row>
    <row r="192" spans="6:6">
      <c r="F192" s="19"/>
    </row>
    <row r="193" spans="6:6">
      <c r="F193" s="19"/>
    </row>
    <row r="194" spans="6:6">
      <c r="F194" s="19"/>
    </row>
    <row r="195" spans="6:6">
      <c r="F195" s="19"/>
    </row>
    <row r="196" spans="6:6">
      <c r="F196" s="19"/>
    </row>
    <row r="197" spans="6:6">
      <c r="F197" s="19"/>
    </row>
    <row r="198" spans="6:6">
      <c r="F198" s="19"/>
    </row>
    <row r="199" spans="6:6">
      <c r="F199" s="19"/>
    </row>
    <row r="200" spans="6:6">
      <c r="F200" s="19"/>
    </row>
    <row r="201" spans="6:6">
      <c r="F201" s="19"/>
    </row>
    <row r="202" spans="6:6">
      <c r="F202" s="19"/>
    </row>
    <row r="203" spans="6:6">
      <c r="F203" s="19"/>
    </row>
    <row r="204" spans="6:6">
      <c r="F204" s="19"/>
    </row>
    <row r="205" spans="6:6">
      <c r="F205" s="19"/>
    </row>
    <row r="206" spans="6:6">
      <c r="F206" s="19"/>
    </row>
    <row r="207" spans="6:6">
      <c r="F207" s="19"/>
    </row>
    <row r="208" spans="6:6">
      <c r="F208" s="19"/>
    </row>
    <row r="209" spans="6:6">
      <c r="F209" s="19"/>
    </row>
    <row r="210" spans="6:6">
      <c r="F210" s="19"/>
    </row>
    <row r="211" spans="6:6">
      <c r="F211" s="19"/>
    </row>
    <row r="212" spans="6:6">
      <c r="F212" s="19"/>
    </row>
    <row r="213" spans="6:6">
      <c r="F213" s="19"/>
    </row>
    <row r="214" spans="6:6">
      <c r="F214" s="19"/>
    </row>
    <row r="215" spans="6:6">
      <c r="F215" s="19"/>
    </row>
    <row r="216" spans="6:6">
      <c r="F216" s="19"/>
    </row>
    <row r="217" spans="6:6">
      <c r="F217" s="19"/>
    </row>
    <row r="218" spans="6:6">
      <c r="F218" s="19"/>
    </row>
    <row r="219" spans="6:6">
      <c r="F219" s="19"/>
    </row>
  </sheetData>
  <sheetProtection algorithmName="SHA-512" hashValue="n8yx0z1JpqUusnsXyHo35I1miQRLuDolSKgv0xbpXS2ZQobTCRiogLWRtK6u/Gp0P3if639JMjwy/Xr0NZeOhg==" saltValue="bbJvMHSR/OHeMLthQNt7pg==" spinCount="100000" sheet="1" objects="1" scenarios="1" selectLockedCells="1"/>
  <mergeCells count="12">
    <mergeCell ref="B2:F2"/>
    <mergeCell ref="G8:H10"/>
    <mergeCell ref="G12:H16"/>
    <mergeCell ref="B5:B6"/>
    <mergeCell ref="C5:C6"/>
    <mergeCell ref="D5:D6"/>
    <mergeCell ref="E5:E6"/>
    <mergeCell ref="G144:H146"/>
    <mergeCell ref="G111:H113"/>
    <mergeCell ref="G124:H126"/>
    <mergeCell ref="G114:H114"/>
    <mergeCell ref="G127:H127"/>
  </mergeCells>
  <dataValidations count="1">
    <dataValidation type="whole" operator="greaterThanOrEqual" allowBlank="1" showInputMessage="1" showErrorMessage="1" error="Enter whole number only" sqref="C8:E19 C24:E31 C36:E38 C42:E60 C65:E83 C87:E102 C105:E107 C151:E162 C128:E134 C138:E145 C111:E124" xr:uid="{0B63F318-11F5-4AB7-B881-B3F082358520}">
      <formula1>0</formula1>
    </dataValidation>
  </dataValidations>
  <pageMargins left="0.51181102362204722" right="0.43307086614173229" top="0.51181102362204722" bottom="0.51181102362204722" header="0.31496062992125984" footer="0.31496062992125984"/>
  <pageSetup scale="80" fitToHeight="4" orientation="portrait" cellComments="atEnd" r:id="rId1"/>
  <headerFooter alignWithMargins="0">
    <oddFooter>&amp;L&amp;8&amp;F (&amp;A)&amp;R&amp;8Page &amp;P of &amp;N</oddFooter>
  </headerFooter>
  <rowBreaks count="2" manualBreakCount="2">
    <brk id="62" max="7" man="1"/>
    <brk id="10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45522-C354-4CDE-B998-1E2B7EDCF1C5}">
  <dimension ref="A1:V158"/>
  <sheetViews>
    <sheetView zoomScale="70" zoomScaleNormal="70" zoomScaleSheetLayoutView="100" workbookViewId="0">
      <pane ySplit="2" topLeftCell="A44" activePane="bottomLeft" state="frozen"/>
      <selection pane="bottomLeft"/>
    </sheetView>
  </sheetViews>
  <sheetFormatPr defaultColWidth="8.81640625" defaultRowHeight="14.5"/>
  <cols>
    <col min="1" max="1" width="33.1796875" style="22" customWidth="1"/>
    <col min="2" max="4" width="11.81640625" style="22" customWidth="1"/>
    <col min="5" max="5" width="4.08984375" style="22" customWidth="1"/>
    <col min="6" max="6" width="9.81640625" style="22" customWidth="1"/>
    <col min="7" max="7" width="8.453125" style="22" customWidth="1"/>
    <col min="8" max="8" width="4.6328125" style="20" customWidth="1"/>
    <col min="9" max="9" width="12.08984375" style="19" customWidth="1"/>
    <col min="10" max="10" width="13.54296875" style="19" customWidth="1"/>
    <col min="11" max="22" width="7.6328125" style="19" hidden="1" customWidth="1"/>
    <col min="23" max="16384" width="8.81640625" style="19"/>
  </cols>
  <sheetData>
    <row r="1" spans="1:12" ht="19.75" customHeight="1">
      <c r="A1" s="54" t="s">
        <v>456</v>
      </c>
      <c r="B1" s="55"/>
      <c r="C1" s="55"/>
      <c r="D1" s="55"/>
      <c r="E1" s="55"/>
      <c r="F1" s="55"/>
      <c r="G1" s="55"/>
      <c r="H1" s="113"/>
      <c r="I1" s="57" t="s">
        <v>310</v>
      </c>
      <c r="J1" s="42">
        <v>45730</v>
      </c>
      <c r="K1" s="58"/>
    </row>
    <row r="2" spans="1:12" ht="19.75" customHeight="1">
      <c r="A2" s="355" t="s">
        <v>591</v>
      </c>
      <c r="B2" s="355"/>
      <c r="C2" s="355"/>
      <c r="D2" s="355"/>
      <c r="E2" s="355"/>
      <c r="F2" s="355"/>
      <c r="G2" s="355"/>
      <c r="H2" s="355"/>
      <c r="I2" s="63" t="s">
        <v>311</v>
      </c>
      <c r="J2" s="64">
        <f ca="1">NOW()</f>
        <v>45740.690098263891</v>
      </c>
      <c r="K2" s="58"/>
    </row>
    <row r="3" spans="1:12" ht="19.75" customHeight="1">
      <c r="H3" s="19"/>
    </row>
    <row r="4" spans="1:12">
      <c r="A4" s="237" t="str">
        <f>+'1. Assumptions'!A6</f>
        <v>Society Name</v>
      </c>
      <c r="B4" s="354">
        <f>+'1. Assumptions'!B6</f>
        <v>0</v>
      </c>
      <c r="C4" s="354"/>
      <c r="D4" s="354"/>
      <c r="E4" s="354"/>
      <c r="F4" s="354"/>
      <c r="G4" s="354"/>
      <c r="H4" s="354"/>
      <c r="I4" s="354"/>
      <c r="J4" s="354"/>
      <c r="K4" s="238"/>
      <c r="L4" s="238"/>
    </row>
    <row r="5" spans="1:12">
      <c r="A5" s="237" t="str">
        <f>+'1. Assumptions'!A7</f>
        <v>Society Address</v>
      </c>
      <c r="B5" s="354">
        <f>+'1. Assumptions'!B7</f>
        <v>0</v>
      </c>
      <c r="C5" s="354"/>
      <c r="D5" s="354"/>
      <c r="E5" s="354"/>
      <c r="F5" s="354"/>
      <c r="G5" s="354"/>
      <c r="H5" s="354"/>
      <c r="I5" s="354"/>
      <c r="J5" s="354"/>
    </row>
    <row r="6" spans="1:12">
      <c r="A6" s="237" t="str">
        <f>+'1. Assumptions'!A8</f>
        <v>Site Address</v>
      </c>
      <c r="B6" s="354">
        <f>+'1. Assumptions'!B8</f>
        <v>0</v>
      </c>
      <c r="C6" s="354"/>
      <c r="D6" s="354"/>
      <c r="E6" s="354"/>
      <c r="F6" s="354"/>
      <c r="G6" s="354"/>
      <c r="H6" s="354"/>
      <c r="I6" s="354"/>
      <c r="J6" s="354"/>
    </row>
    <row r="7" spans="1:12">
      <c r="A7" s="237" t="str">
        <f>+'1. Assumptions'!A9</f>
        <v>Site Size (ac.)</v>
      </c>
      <c r="B7" s="354">
        <f>+'1. Assumptions'!B9</f>
        <v>0</v>
      </c>
      <c r="C7" s="354"/>
      <c r="D7" s="354"/>
      <c r="E7" s="354"/>
      <c r="F7" s="354"/>
      <c r="G7" s="354"/>
      <c r="H7" s="354"/>
      <c r="I7" s="354"/>
      <c r="J7" s="354"/>
    </row>
    <row r="8" spans="1:12">
      <c r="A8" s="237" t="str">
        <f>+'1. Assumptions'!A10</f>
        <v>PID</v>
      </c>
      <c r="B8" s="354">
        <f>+'1. Assumptions'!B10</f>
        <v>0</v>
      </c>
      <c r="C8" s="354"/>
      <c r="D8" s="354"/>
      <c r="E8" s="354"/>
      <c r="F8" s="354"/>
      <c r="G8" s="354"/>
      <c r="H8" s="354"/>
      <c r="I8" s="354"/>
      <c r="J8" s="354"/>
    </row>
    <row r="9" spans="1:12">
      <c r="A9" s="239" t="s">
        <v>536</v>
      </c>
      <c r="B9" s="353">
        <f>+'1. Assumptions'!C51</f>
        <v>0</v>
      </c>
      <c r="C9" s="353"/>
      <c r="D9" s="353"/>
      <c r="E9" s="353"/>
      <c r="F9" s="353">
        <f>+'1. Assumptions'!B74</f>
        <v>0</v>
      </c>
      <c r="G9" s="353"/>
      <c r="H9" s="353"/>
      <c r="I9" s="353"/>
      <c r="J9" s="353"/>
    </row>
    <row r="10" spans="1:12" ht="16">
      <c r="A10" s="55"/>
      <c r="B10" s="181"/>
      <c r="C10" s="181"/>
      <c r="D10" s="181"/>
      <c r="E10" s="181"/>
      <c r="F10" s="181"/>
      <c r="G10" s="181"/>
      <c r="H10" s="181"/>
      <c r="K10" s="121" t="s">
        <v>442</v>
      </c>
    </row>
    <row r="11" spans="1:12" ht="14.4" customHeight="1">
      <c r="A11" s="240" t="s">
        <v>413</v>
      </c>
      <c r="B11" s="301" t="s">
        <v>448</v>
      </c>
      <c r="C11" s="301" t="s">
        <v>449</v>
      </c>
      <c r="D11" s="301" t="s">
        <v>447</v>
      </c>
      <c r="E11" s="241"/>
      <c r="F11" s="357" t="s">
        <v>444</v>
      </c>
      <c r="G11" s="357"/>
    </row>
    <row r="12" spans="1:12">
      <c r="A12" s="242" t="s">
        <v>43</v>
      </c>
      <c r="B12" s="301"/>
      <c r="C12" s="301"/>
      <c r="D12" s="301"/>
      <c r="E12" s="241"/>
      <c r="F12" s="243" t="s">
        <v>435</v>
      </c>
      <c r="G12" s="243" t="s">
        <v>436</v>
      </c>
    </row>
    <row r="13" spans="1:12">
      <c r="A13" s="154" t="s">
        <v>52</v>
      </c>
      <c r="B13" s="154">
        <f>+'3. Capital'!C20</f>
        <v>0</v>
      </c>
      <c r="C13" s="154">
        <f>+'3. Capital'!D20</f>
        <v>0</v>
      </c>
      <c r="D13" s="154">
        <f>+'3. Capital'!E20</f>
        <v>0</v>
      </c>
      <c r="E13" s="176"/>
      <c r="F13" s="154">
        <f>IF($B$9, C13/$B$9,0)</f>
        <v>0</v>
      </c>
      <c r="G13" s="244">
        <f>IF($F$9,C13/$F$9,0)</f>
        <v>0</v>
      </c>
    </row>
    <row r="14" spans="1:12">
      <c r="A14" s="154" t="s">
        <v>60</v>
      </c>
      <c r="B14" s="154">
        <f>+'3. Capital'!C32</f>
        <v>0</v>
      </c>
      <c r="C14" s="154">
        <f>+'3. Capital'!D32</f>
        <v>0</v>
      </c>
      <c r="D14" s="154">
        <f>+'3. Capital'!E32</f>
        <v>0</v>
      </c>
      <c r="E14" s="176"/>
      <c r="F14" s="154">
        <f t="shared" ref="F14:F22" si="0">IF($B$9, C14/$B$9,0)</f>
        <v>0</v>
      </c>
      <c r="G14" s="244">
        <f t="shared" ref="G14:G22" si="1">IF($F$9,C14/$F$9,0)</f>
        <v>0</v>
      </c>
      <c r="I14" s="68" t="s">
        <v>423</v>
      </c>
      <c r="J14" s="144"/>
    </row>
    <row r="15" spans="1:12" ht="14.4" customHeight="1">
      <c r="A15" s="154" t="s">
        <v>67</v>
      </c>
      <c r="B15" s="154">
        <f>+'3. Capital'!C39</f>
        <v>0</v>
      </c>
      <c r="C15" s="154">
        <f>+'3. Capital'!D39</f>
        <v>0</v>
      </c>
      <c r="D15" s="154">
        <f>+'3. Capital'!E39</f>
        <v>0</v>
      </c>
      <c r="E15" s="176"/>
      <c r="F15" s="154">
        <f t="shared" si="0"/>
        <v>0</v>
      </c>
      <c r="G15" s="244">
        <f t="shared" si="1"/>
        <v>0</v>
      </c>
      <c r="I15" s="356" t="s">
        <v>445</v>
      </c>
      <c r="J15" s="356"/>
    </row>
    <row r="16" spans="1:12">
      <c r="A16" s="162" t="s">
        <v>87</v>
      </c>
      <c r="B16" s="154">
        <f>+'3. Capital'!C61</f>
        <v>0</v>
      </c>
      <c r="C16" s="154">
        <f>+'3. Capital'!D61</f>
        <v>0</v>
      </c>
      <c r="D16" s="154">
        <f>+'3. Capital'!E61</f>
        <v>0</v>
      </c>
      <c r="E16" s="176"/>
      <c r="F16" s="154">
        <f t="shared" si="0"/>
        <v>0</v>
      </c>
      <c r="G16" s="244">
        <f t="shared" si="1"/>
        <v>0</v>
      </c>
      <c r="I16" s="356"/>
      <c r="J16" s="356"/>
    </row>
    <row r="17" spans="1:10">
      <c r="A17" s="162" t="s">
        <v>111</v>
      </c>
      <c r="B17" s="154">
        <f>+'3. Capital'!C84</f>
        <v>0</v>
      </c>
      <c r="C17" s="154">
        <f>+'3. Capital'!D84</f>
        <v>0</v>
      </c>
      <c r="D17" s="154">
        <f>+'3. Capital'!E84</f>
        <v>0</v>
      </c>
      <c r="E17" s="176"/>
      <c r="F17" s="154">
        <f t="shared" si="0"/>
        <v>0</v>
      </c>
      <c r="G17" s="244">
        <f t="shared" si="1"/>
        <v>0</v>
      </c>
      <c r="I17" s="356"/>
      <c r="J17" s="356"/>
    </row>
    <row r="18" spans="1:10">
      <c r="A18" s="154" t="s">
        <v>137</v>
      </c>
      <c r="B18" s="154">
        <f>+'3. Capital'!C103</f>
        <v>0</v>
      </c>
      <c r="C18" s="154">
        <f>+'3. Capital'!D103</f>
        <v>0</v>
      </c>
      <c r="D18" s="154">
        <f>+'3. Capital'!E103</f>
        <v>0</v>
      </c>
      <c r="E18" s="176"/>
      <c r="F18" s="154">
        <f t="shared" si="0"/>
        <v>0</v>
      </c>
      <c r="G18" s="244">
        <f t="shared" si="1"/>
        <v>0</v>
      </c>
      <c r="I18" s="356"/>
      <c r="J18" s="356"/>
    </row>
    <row r="19" spans="1:10">
      <c r="A19" s="154" t="s">
        <v>312</v>
      </c>
      <c r="B19" s="154">
        <f>+'3. Capital'!C108</f>
        <v>0</v>
      </c>
      <c r="C19" s="154">
        <f>+'3. Capital'!D108</f>
        <v>0</v>
      </c>
      <c r="D19" s="154">
        <f>+'3. Capital'!E108</f>
        <v>0</v>
      </c>
      <c r="E19" s="176"/>
      <c r="F19" s="154">
        <f t="shared" si="0"/>
        <v>0</v>
      </c>
      <c r="G19" s="244">
        <f t="shared" si="1"/>
        <v>0</v>
      </c>
      <c r="I19" s="356"/>
      <c r="J19" s="356"/>
    </row>
    <row r="20" spans="1:10">
      <c r="A20" s="154" t="s">
        <v>168</v>
      </c>
      <c r="B20" s="154">
        <f>+'3. Capital'!C125</f>
        <v>0</v>
      </c>
      <c r="C20" s="154">
        <f>+'3. Capital'!D125</f>
        <v>0</v>
      </c>
      <c r="D20" s="154">
        <f>+'3. Capital'!E125</f>
        <v>0</v>
      </c>
      <c r="E20" s="176"/>
      <c r="F20" s="154">
        <f t="shared" si="0"/>
        <v>0</v>
      </c>
      <c r="G20" s="244">
        <f t="shared" si="1"/>
        <v>0</v>
      </c>
      <c r="I20" s="356"/>
      <c r="J20" s="356"/>
    </row>
    <row r="21" spans="1:10">
      <c r="A21" s="154" t="s">
        <v>184</v>
      </c>
      <c r="B21" s="154">
        <f>+'3. Capital'!C135</f>
        <v>0</v>
      </c>
      <c r="C21" s="154">
        <f>+'3. Capital'!D135</f>
        <v>0</v>
      </c>
      <c r="D21" s="154">
        <f>+'3. Capital'!E135</f>
        <v>0</v>
      </c>
      <c r="E21" s="176"/>
      <c r="F21" s="154">
        <f t="shared" si="0"/>
        <v>0</v>
      </c>
      <c r="G21" s="244">
        <f t="shared" si="1"/>
        <v>0</v>
      </c>
      <c r="I21" s="356"/>
      <c r="J21" s="356"/>
    </row>
    <row r="22" spans="1:10">
      <c r="A22" s="154" t="s">
        <v>313</v>
      </c>
      <c r="B22" s="154">
        <f>+'3. Capital'!C146</f>
        <v>0</v>
      </c>
      <c r="C22" s="154">
        <f>+'3. Capital'!D146</f>
        <v>0</v>
      </c>
      <c r="D22" s="154">
        <f>+'3. Capital'!E146</f>
        <v>0</v>
      </c>
      <c r="E22" s="176"/>
      <c r="F22" s="154">
        <f t="shared" si="0"/>
        <v>0</v>
      </c>
      <c r="G22" s="244">
        <f t="shared" si="1"/>
        <v>0</v>
      </c>
      <c r="I22" s="356"/>
      <c r="J22" s="356"/>
    </row>
    <row r="23" spans="1:10">
      <c r="A23" s="245" t="s">
        <v>308</v>
      </c>
      <c r="B23" s="182">
        <f>B13+B14+B15+B16+B17+B18+B19+B20+B21+B22</f>
        <v>0</v>
      </c>
      <c r="C23" s="182">
        <f>C13+C14+C15+C16+C17+C18+C19+C20+C21+C22</f>
        <v>0</v>
      </c>
      <c r="D23" s="182">
        <f>D13+D14+D15+D16+D17+D18+D19+D20+D21+D22</f>
        <v>0</v>
      </c>
      <c r="E23" s="183"/>
      <c r="F23" s="175">
        <f>SUM(F13:F22)</f>
        <v>0</v>
      </c>
      <c r="G23" s="246">
        <f>SUM(G13:G22)</f>
        <v>0</v>
      </c>
      <c r="I23" s="356"/>
      <c r="J23" s="356"/>
    </row>
    <row r="24" spans="1:10" ht="14.4" customHeight="1">
      <c r="A24" s="184"/>
      <c r="B24" s="247"/>
      <c r="C24" s="247"/>
      <c r="D24" s="247"/>
      <c r="E24" s="248"/>
      <c r="F24" s="248"/>
      <c r="G24" s="248"/>
      <c r="I24" s="356"/>
      <c r="J24" s="356"/>
    </row>
    <row r="25" spans="1:10">
      <c r="A25" s="249" t="str">
        <f>+'3. Capital'!B151</f>
        <v xml:space="preserve">Land Equity </v>
      </c>
      <c r="B25" s="250">
        <f>+'3. Capital'!C151</f>
        <v>0</v>
      </c>
      <c r="C25" s="250">
        <f>+'3. Capital'!D151</f>
        <v>0</v>
      </c>
      <c r="D25" s="250">
        <f>+'3. Capital'!E151</f>
        <v>0</v>
      </c>
      <c r="E25" s="251"/>
      <c r="F25" s="154">
        <f>IF($B$9, C25/$B$9,0)</f>
        <v>0</v>
      </c>
      <c r="G25" s="244">
        <f>IF($F$9,C25/$F$9,0)</f>
        <v>0</v>
      </c>
    </row>
    <row r="26" spans="1:10">
      <c r="A26" s="249" t="str">
        <f>+'3. Capital'!B152</f>
        <v>Society Cash Equity &amp; Fundraising</v>
      </c>
      <c r="B26" s="250">
        <f>+'3. Capital'!C152</f>
        <v>0</v>
      </c>
      <c r="C26" s="250">
        <f>+'3. Capital'!D152</f>
        <v>0</v>
      </c>
      <c r="D26" s="250">
        <f>+'3. Capital'!E152</f>
        <v>0</v>
      </c>
      <c r="E26" s="251"/>
      <c r="F26" s="154">
        <f t="shared" ref="F26:F31" si="2">IF($B$9, C26/$B$9,0)</f>
        <v>0</v>
      </c>
      <c r="G26" s="244">
        <f t="shared" ref="G26:G31" si="3">IF($F$9,C26/$F$9,0)</f>
        <v>0</v>
      </c>
      <c r="I26" s="68" t="s">
        <v>424</v>
      </c>
      <c r="J26" s="144"/>
    </row>
    <row r="27" spans="1:10" ht="14.4" customHeight="1">
      <c r="A27" s="249" t="str">
        <f>+'3. Capital'!B153</f>
        <v>Islands Trust fee waiver</v>
      </c>
      <c r="B27" s="250">
        <f>+'3. Capital'!C153</f>
        <v>0</v>
      </c>
      <c r="C27" s="250">
        <f>+'3. Capital'!D153</f>
        <v>0</v>
      </c>
      <c r="D27" s="250">
        <f>+'3. Capital'!E153</f>
        <v>0</v>
      </c>
      <c r="E27" s="251"/>
      <c r="F27" s="154">
        <f t="shared" si="2"/>
        <v>0</v>
      </c>
      <c r="G27" s="244">
        <f t="shared" si="3"/>
        <v>0</v>
      </c>
      <c r="I27" s="356" t="s">
        <v>516</v>
      </c>
      <c r="J27" s="356"/>
    </row>
    <row r="28" spans="1:10">
      <c r="A28" s="249" t="str">
        <f>+'3. Capital'!B154</f>
        <v>CRD PDF (forgivable portion)</v>
      </c>
      <c r="B28" s="250">
        <f>+'3. Capital'!C154</f>
        <v>0</v>
      </c>
      <c r="C28" s="250">
        <f>+'3. Capital'!D154</f>
        <v>0</v>
      </c>
      <c r="D28" s="250">
        <f>+'3. Capital'!E154</f>
        <v>0</v>
      </c>
      <c r="E28" s="251"/>
      <c r="F28" s="154">
        <f t="shared" si="2"/>
        <v>0</v>
      </c>
      <c r="G28" s="244">
        <f t="shared" si="3"/>
        <v>0</v>
      </c>
      <c r="I28" s="356"/>
      <c r="J28" s="356"/>
    </row>
    <row r="29" spans="1:10">
      <c r="A29" s="249" t="str">
        <f>+'3. Capital'!B155</f>
        <v>BCH Grants</v>
      </c>
      <c r="B29" s="250">
        <f>+'3. Capital'!C155</f>
        <v>0</v>
      </c>
      <c r="C29" s="250">
        <f>+'3. Capital'!D155</f>
        <v>0</v>
      </c>
      <c r="D29" s="250">
        <f>+'3. Capital'!E155</f>
        <v>0</v>
      </c>
      <c r="E29" s="251"/>
      <c r="F29" s="154">
        <f t="shared" si="2"/>
        <v>0</v>
      </c>
      <c r="G29" s="244">
        <f t="shared" si="3"/>
        <v>0</v>
      </c>
      <c r="I29" s="356"/>
      <c r="J29" s="356"/>
    </row>
    <row r="30" spans="1:10">
      <c r="A30" s="249" t="str">
        <f>+'3. Capital'!B156</f>
        <v>CMHC Seed Funding Grant</v>
      </c>
      <c r="B30" s="250">
        <f>+'3. Capital'!C156</f>
        <v>0</v>
      </c>
      <c r="C30" s="250">
        <f>+'3. Capital'!D156</f>
        <v>0</v>
      </c>
      <c r="D30" s="250">
        <f>+'3. Capital'!E156</f>
        <v>0</v>
      </c>
      <c r="E30" s="251"/>
      <c r="F30" s="154">
        <f t="shared" si="2"/>
        <v>0</v>
      </c>
      <c r="G30" s="244">
        <f t="shared" si="3"/>
        <v>0</v>
      </c>
      <c r="I30" s="356"/>
      <c r="J30" s="356"/>
    </row>
    <row r="31" spans="1:10">
      <c r="A31" s="249" t="str">
        <f>+'3. Capital'!B157</f>
        <v>CMHC or other Federal Grants</v>
      </c>
      <c r="B31" s="250">
        <f>+'3. Capital'!C157</f>
        <v>0</v>
      </c>
      <c r="C31" s="250">
        <f>+'3. Capital'!D157</f>
        <v>0</v>
      </c>
      <c r="D31" s="250">
        <f>+'3. Capital'!E157</f>
        <v>0</v>
      </c>
      <c r="E31" s="251"/>
      <c r="F31" s="154">
        <f t="shared" si="2"/>
        <v>0</v>
      </c>
      <c r="G31" s="244">
        <f t="shared" si="3"/>
        <v>0</v>
      </c>
      <c r="I31" s="356"/>
      <c r="J31" s="356"/>
    </row>
    <row r="32" spans="1:10">
      <c r="A32" s="249" t="str">
        <f>+'3. Capital'!B158</f>
        <v>Other (specify)</v>
      </c>
      <c r="B32" s="250">
        <f>+'3. Capital'!C158</f>
        <v>0</v>
      </c>
      <c r="C32" s="250">
        <f>+'3. Capital'!D158</f>
        <v>0</v>
      </c>
      <c r="D32" s="250">
        <f>+'3. Capital'!E158</f>
        <v>0</v>
      </c>
      <c r="E32" s="251"/>
      <c r="F32" s="154">
        <f t="shared" ref="F32:F36" si="4">IF($B$9, C32/$B$9,0)</f>
        <v>0</v>
      </c>
      <c r="G32" s="244">
        <f t="shared" ref="G32:G36" si="5">IF($F$9,C32/$F$9,0)</f>
        <v>0</v>
      </c>
      <c r="I32" s="356"/>
      <c r="J32" s="356"/>
    </row>
    <row r="33" spans="1:10">
      <c r="A33" s="249" t="str">
        <f>+'3. Capital'!B159</f>
        <v>Other (specify)</v>
      </c>
      <c r="B33" s="250">
        <f>+'3. Capital'!C159</f>
        <v>0</v>
      </c>
      <c r="C33" s="250">
        <f>+'3. Capital'!D159</f>
        <v>0</v>
      </c>
      <c r="D33" s="250">
        <f>+'3. Capital'!E159</f>
        <v>0</v>
      </c>
      <c r="E33" s="251"/>
      <c r="F33" s="154">
        <f t="shared" si="4"/>
        <v>0</v>
      </c>
      <c r="G33" s="244">
        <f t="shared" si="5"/>
        <v>0</v>
      </c>
      <c r="I33" s="356"/>
      <c r="J33" s="356"/>
    </row>
    <row r="34" spans="1:10">
      <c r="A34" s="249" t="str">
        <f>+'3. Capital'!B160</f>
        <v>Other (specify)</v>
      </c>
      <c r="B34" s="250">
        <f>+'3. Capital'!C160</f>
        <v>0</v>
      </c>
      <c r="C34" s="250">
        <f>+'3. Capital'!D160</f>
        <v>0</v>
      </c>
      <c r="D34" s="250">
        <f>+'3. Capital'!E160</f>
        <v>0</v>
      </c>
      <c r="E34" s="251"/>
      <c r="F34" s="154">
        <f t="shared" si="4"/>
        <v>0</v>
      </c>
      <c r="G34" s="244">
        <f t="shared" si="5"/>
        <v>0</v>
      </c>
      <c r="I34" s="356"/>
      <c r="J34" s="356"/>
    </row>
    <row r="35" spans="1:10" ht="13.25" customHeight="1" thickBot="1">
      <c r="A35" s="249" t="str">
        <f>+'3. Capital'!B161</f>
        <v>Other (specify)</v>
      </c>
      <c r="B35" s="250">
        <f>+'3. Capital'!C161</f>
        <v>0</v>
      </c>
      <c r="C35" s="250">
        <f>+'3. Capital'!D161</f>
        <v>0</v>
      </c>
      <c r="D35" s="250">
        <f>+'3. Capital'!E161</f>
        <v>0</v>
      </c>
      <c r="E35" s="251"/>
      <c r="F35" s="154">
        <f t="shared" si="4"/>
        <v>0</v>
      </c>
      <c r="G35" s="244">
        <f t="shared" si="5"/>
        <v>0</v>
      </c>
      <c r="I35" s="356"/>
      <c r="J35" s="356"/>
    </row>
    <row r="36" spans="1:10" ht="15" thickBot="1">
      <c r="A36" s="249" t="str">
        <f>+'3. Capital'!B162</f>
        <v>Other (specify if shortfall)</v>
      </c>
      <c r="B36" s="250">
        <f>+'3. Capital'!C162</f>
        <v>0</v>
      </c>
      <c r="C36" s="250">
        <f>+'3. Capital'!D162</f>
        <v>0</v>
      </c>
      <c r="D36" s="250">
        <f>+'3. Capital'!E162</f>
        <v>0</v>
      </c>
      <c r="E36" s="251"/>
      <c r="F36" s="154">
        <f t="shared" si="4"/>
        <v>0</v>
      </c>
      <c r="G36" s="244">
        <f t="shared" si="5"/>
        <v>0</v>
      </c>
      <c r="I36" s="252">
        <f>+C62</f>
        <v>0</v>
      </c>
    </row>
    <row r="37" spans="1:10">
      <c r="A37" s="245" t="s">
        <v>414</v>
      </c>
      <c r="B37" s="170">
        <f>SUM(B25:B36)</f>
        <v>0</v>
      </c>
      <c r="C37" s="170">
        <f>SUM(C25:C36)</f>
        <v>0</v>
      </c>
      <c r="D37" s="170">
        <f>SUM(D25:D36)</f>
        <v>0</v>
      </c>
      <c r="E37" s="161"/>
      <c r="F37" s="175">
        <f>SUM(F25:F36)</f>
        <v>0</v>
      </c>
      <c r="G37" s="246">
        <f>SUM(G25:G36)</f>
        <v>0</v>
      </c>
    </row>
    <row r="38" spans="1:10">
      <c r="A38" s="253"/>
      <c r="B38" s="254">
        <f>+B37-'3. Capital'!C163</f>
        <v>0</v>
      </c>
      <c r="C38" s="254">
        <f>+C37-'3. Capital'!D163</f>
        <v>0</v>
      </c>
      <c r="D38" s="254">
        <f>+D37-'3. Capital'!E163</f>
        <v>0</v>
      </c>
      <c r="E38" s="255"/>
      <c r="F38" s="255"/>
      <c r="G38" s="255"/>
    </row>
    <row r="39" spans="1:10">
      <c r="A39" s="170" t="str">
        <f>+'3. Capital'!B165</f>
        <v>MORTGAGE REQUIRED</v>
      </c>
      <c r="B39" s="170">
        <f>+B23-B37</f>
        <v>0</v>
      </c>
      <c r="C39" s="170">
        <f>+C23-C37</f>
        <v>0</v>
      </c>
      <c r="D39" s="170">
        <f>+D23-D37</f>
        <v>0</v>
      </c>
      <c r="E39" s="161"/>
      <c r="F39" s="170">
        <f>+F23-F37</f>
        <v>0</v>
      </c>
      <c r="G39" s="256">
        <f>+G23-G37</f>
        <v>0</v>
      </c>
      <c r="J39" s="257"/>
    </row>
    <row r="40" spans="1:10">
      <c r="A40" s="19"/>
      <c r="B40" s="257"/>
      <c r="C40" s="257"/>
      <c r="D40" s="257"/>
      <c r="E40" s="258"/>
      <c r="F40" s="258"/>
      <c r="G40" s="258"/>
    </row>
    <row r="41" spans="1:10">
      <c r="A41" s="237" t="s">
        <v>374</v>
      </c>
      <c r="B41" s="142" t="s">
        <v>388</v>
      </c>
      <c r="C41" s="142" t="s">
        <v>408</v>
      </c>
    </row>
    <row r="42" spans="1:10">
      <c r="A42" s="259" t="s">
        <v>373</v>
      </c>
      <c r="B42" s="260">
        <f>+'2. Operations'!C23</f>
        <v>0</v>
      </c>
      <c r="C42" s="260">
        <f>+'2. Operations'!E23</f>
        <v>0</v>
      </c>
    </row>
    <row r="43" spans="1:10">
      <c r="A43" s="261" t="s">
        <v>417</v>
      </c>
      <c r="B43" s="260">
        <f>SUM('2. Operations'!C24:C26)</f>
        <v>0</v>
      </c>
      <c r="C43" s="260">
        <f>SUM('2. Operations'!E24:E26)</f>
        <v>0</v>
      </c>
    </row>
    <row r="44" spans="1:10">
      <c r="A44" s="262" t="s">
        <v>419</v>
      </c>
      <c r="B44" s="263">
        <f>SUM(B42:B43)</f>
        <v>0</v>
      </c>
      <c r="C44" s="263">
        <f>SUM(C42:C43)</f>
        <v>0</v>
      </c>
    </row>
    <row r="45" spans="1:10">
      <c r="A45" s="146" t="s">
        <v>418</v>
      </c>
      <c r="B45" s="260">
        <f>SUM('2. Operations'!C28:C29)</f>
        <v>0</v>
      </c>
      <c r="C45" s="260">
        <f>SUM('2. Operations'!E28:E29)</f>
        <v>0</v>
      </c>
    </row>
    <row r="46" spans="1:10">
      <c r="A46" s="262" t="s">
        <v>377</v>
      </c>
      <c r="B46" s="263">
        <f>SUM(B44:B45)</f>
        <v>0</v>
      </c>
      <c r="C46" s="263">
        <f>SUM(C44:C45)</f>
        <v>0</v>
      </c>
    </row>
    <row r="47" spans="1:10">
      <c r="A47" s="264" t="s">
        <v>387</v>
      </c>
      <c r="B47" s="260">
        <f>+'2. Operations'!C41</f>
        <v>0</v>
      </c>
      <c r="C47" s="260">
        <f>+'2. Operations'!E41</f>
        <v>0</v>
      </c>
    </row>
    <row r="48" spans="1:10">
      <c r="A48" s="264" t="s">
        <v>395</v>
      </c>
      <c r="B48" s="260">
        <f>+'2. Operations'!C48</f>
        <v>0</v>
      </c>
      <c r="C48" s="260">
        <f>+'2. Operations'!E48</f>
        <v>0</v>
      </c>
    </row>
    <row r="49" spans="1:7">
      <c r="A49" s="265" t="s">
        <v>404</v>
      </c>
      <c r="B49" s="260">
        <f>+'2. Operations'!C57</f>
        <v>0</v>
      </c>
      <c r="C49" s="260">
        <f>+'2. Operations'!E57</f>
        <v>0</v>
      </c>
    </row>
    <row r="50" spans="1:7">
      <c r="A50" s="262" t="s">
        <v>496</v>
      </c>
      <c r="B50" s="263">
        <f>SUM(B47:B49)</f>
        <v>0</v>
      </c>
      <c r="C50" s="263">
        <f>SUM(C47:C49)</f>
        <v>0</v>
      </c>
    </row>
    <row r="51" spans="1:7">
      <c r="A51" s="266" t="s">
        <v>405</v>
      </c>
      <c r="B51" s="267">
        <f>+B46-B50</f>
        <v>0</v>
      </c>
      <c r="C51" s="267">
        <f>+C46-C50</f>
        <v>0</v>
      </c>
    </row>
    <row r="52" spans="1:7" ht="14.4" customHeight="1">
      <c r="A52" s="146" t="s">
        <v>406</v>
      </c>
      <c r="B52" s="263">
        <f>-'2. Operations'!C60</f>
        <v>0</v>
      </c>
      <c r="C52" s="263">
        <f>+'2. Operations'!E60</f>
        <v>0</v>
      </c>
    </row>
    <row r="53" spans="1:7" ht="14.4" customHeight="1">
      <c r="A53" s="141" t="s">
        <v>439</v>
      </c>
      <c r="B53" s="267">
        <f>SUM(B51:B52)</f>
        <v>0</v>
      </c>
      <c r="C53" s="267">
        <f>SUM(C51:C52)</f>
        <v>0</v>
      </c>
    </row>
    <row r="55" spans="1:7">
      <c r="A55" s="141" t="s">
        <v>422</v>
      </c>
      <c r="B55" s="351" t="s">
        <v>446</v>
      </c>
      <c r="C55" s="301" t="s">
        <v>444</v>
      </c>
      <c r="D55" s="351" t="s">
        <v>447</v>
      </c>
      <c r="E55" s="241"/>
      <c r="F55" s="241"/>
      <c r="G55" s="241"/>
    </row>
    <row r="56" spans="1:7">
      <c r="A56" s="141" t="s">
        <v>364</v>
      </c>
      <c r="B56" s="352"/>
      <c r="C56" s="301"/>
      <c r="D56" s="352"/>
      <c r="E56" s="241"/>
      <c r="F56" s="241"/>
      <c r="G56" s="241"/>
    </row>
    <row r="57" spans="1:7">
      <c r="A57" s="268" t="s">
        <v>365</v>
      </c>
      <c r="B57" s="139">
        <f>+'4. Feasibility Summary'!B39</f>
        <v>0</v>
      </c>
      <c r="C57" s="139">
        <f>+'4. Feasibility Summary'!C39</f>
        <v>0</v>
      </c>
      <c r="D57" s="139">
        <f>+'4. Feasibility Summary'!D39</f>
        <v>0</v>
      </c>
      <c r="E57" s="269"/>
      <c r="F57" s="269"/>
      <c r="G57" s="269"/>
    </row>
    <row r="58" spans="1:7">
      <c r="A58" s="270" t="s">
        <v>366</v>
      </c>
      <c r="B58" s="271">
        <f>+C58</f>
        <v>0</v>
      </c>
      <c r="C58" s="139">
        <f>+'1. Assumptions'!D82</f>
        <v>0</v>
      </c>
      <c r="D58" s="271">
        <f>+C58</f>
        <v>0</v>
      </c>
      <c r="E58" s="27"/>
      <c r="F58" s="27"/>
      <c r="G58" s="27"/>
    </row>
    <row r="59" spans="1:7">
      <c r="A59" s="270" t="s">
        <v>367</v>
      </c>
      <c r="B59" s="272">
        <f>+'1. Assumptions'!C81</f>
        <v>0</v>
      </c>
      <c r="C59" s="272">
        <f>+'1. Assumptions'!D81</f>
        <v>0</v>
      </c>
      <c r="D59" s="272">
        <f>+'1. Assumptions'!E81</f>
        <v>0</v>
      </c>
      <c r="E59" s="273"/>
      <c r="F59" s="273"/>
      <c r="G59" s="273"/>
    </row>
    <row r="60" spans="1:7">
      <c r="A60" s="270" t="s">
        <v>368</v>
      </c>
      <c r="B60" s="185">
        <f>IF(B58, PMT((((1+B59/2)^(1/6))-1),B58*12,-B57)*12,0)</f>
        <v>0</v>
      </c>
      <c r="C60" s="185">
        <f>IF(C58,PMT((((1+C59/2)^(1/6))-1),C58*12,-C57)*12,0)</f>
        <v>0</v>
      </c>
      <c r="D60" s="185">
        <f>IF(D58, PMT((((1+D59/2)^(1/6))-1),D58*12,-D57)*12,0)</f>
        <v>0</v>
      </c>
      <c r="E60" s="186"/>
      <c r="F60" s="186"/>
      <c r="G60" s="186"/>
    </row>
    <row r="61" spans="1:7" ht="15" thickBot="1">
      <c r="A61" s="270" t="s">
        <v>439</v>
      </c>
      <c r="B61" s="274">
        <f>+'2. Operations'!$B$61</f>
        <v>0</v>
      </c>
      <c r="C61" s="275">
        <f>+'2. Operations'!$C$61</f>
        <v>0</v>
      </c>
      <c r="D61" s="274">
        <f>+'2. Operations'!$D$61</f>
        <v>0</v>
      </c>
      <c r="E61" s="269"/>
      <c r="F61" s="269"/>
      <c r="G61" s="269"/>
    </row>
    <row r="62" spans="1:7" ht="15" thickBot="1">
      <c r="A62" s="276" t="s">
        <v>369</v>
      </c>
      <c r="B62" s="277">
        <f>IF(B60,B61/B60,0)</f>
        <v>0</v>
      </c>
      <c r="C62" s="252">
        <f>IF(C60,C61/C60,0)</f>
        <v>0</v>
      </c>
      <c r="D62" s="278">
        <f>IF(D60,D61/D60,0)</f>
        <v>0</v>
      </c>
      <c r="E62" s="279"/>
      <c r="F62" s="279"/>
      <c r="G62" s="279"/>
    </row>
    <row r="63" spans="1:7">
      <c r="A63" s="270" t="s">
        <v>370</v>
      </c>
      <c r="B63" s="280">
        <f>+B61-B60</f>
        <v>0</v>
      </c>
      <c r="C63" s="281">
        <f>+C61-C60</f>
        <v>0</v>
      </c>
      <c r="D63" s="280">
        <f>+D61-D60</f>
        <v>0</v>
      </c>
      <c r="E63" s="282"/>
      <c r="F63" s="282"/>
      <c r="G63" s="282"/>
    </row>
    <row r="64" spans="1:7">
      <c r="A64" s="270" t="s">
        <v>371</v>
      </c>
      <c r="B64" s="280">
        <f>+B63-'2. Operations'!B60</f>
        <v>0</v>
      </c>
      <c r="C64" s="280">
        <f>+C63-'2. Operations'!C60</f>
        <v>0</v>
      </c>
      <c r="D64" s="280">
        <f>+D63+'2. Operations'!D60</f>
        <v>0</v>
      </c>
      <c r="E64" s="282"/>
      <c r="F64" s="282"/>
      <c r="G64" s="282"/>
    </row>
    <row r="65" spans="1:7">
      <c r="A65" s="283" t="s">
        <v>425</v>
      </c>
      <c r="B65" s="19"/>
      <c r="C65" s="19"/>
      <c r="D65" s="19"/>
      <c r="E65" s="19"/>
      <c r="F65" s="19"/>
      <c r="G65" s="19"/>
    </row>
    <row r="66" spans="1:7">
      <c r="A66" s="270" t="s">
        <v>366</v>
      </c>
      <c r="B66" s="271">
        <v>50</v>
      </c>
      <c r="C66" s="271">
        <v>50</v>
      </c>
      <c r="D66" s="271">
        <v>50</v>
      </c>
      <c r="E66" s="27"/>
      <c r="F66" s="27"/>
      <c r="G66" s="27"/>
    </row>
    <row r="67" spans="1:7" ht="15" thickBot="1">
      <c r="A67" s="270" t="s">
        <v>368</v>
      </c>
      <c r="B67" s="187">
        <f>+PMT((((1+B59/2)^(1/6))-1),B66*12,-B57)*12</f>
        <v>0</v>
      </c>
      <c r="C67" s="187">
        <f>+PMT((((1+C59/2)^(1/6))-1),C66*12,-C57)*12</f>
        <v>0</v>
      </c>
      <c r="D67" s="187">
        <f>+PMT((((1+D59/2)^(1/6))-1),D66*12,-D57)*12</f>
        <v>0</v>
      </c>
      <c r="E67" s="186"/>
      <c r="F67" s="186"/>
      <c r="G67" s="186"/>
    </row>
    <row r="68" spans="1:7" ht="15" thickBot="1">
      <c r="A68" s="276" t="s">
        <v>369</v>
      </c>
      <c r="B68" s="277">
        <f>IF(B67, B61/B67,0)</f>
        <v>0</v>
      </c>
      <c r="C68" s="284">
        <f>IF(C67, C61/C67,0)</f>
        <v>0</v>
      </c>
      <c r="D68" s="278">
        <f>IF(D67, D61/D67,0)</f>
        <v>0</v>
      </c>
      <c r="E68" s="285"/>
      <c r="F68" s="279"/>
      <c r="G68" s="279"/>
    </row>
    <row r="158" spans="4:4">
      <c r="D158" s="22">
        <v>2950000</v>
      </c>
    </row>
  </sheetData>
  <sheetProtection algorithmName="SHA-512" hashValue="Lq22YLgCfH5OubEn6hWpwh/+NpIFr+njM2GJH2wYYWTISXSpEgo9aFThrBUSvMfR93nUmKqzD4wwUUXX09VvBw==" saltValue="Yw9tFybKj2EZuKsTqLImkw==" spinCount="100000" sheet="1" objects="1" scenarios="1" selectLockedCells="1"/>
  <mergeCells count="17">
    <mergeCell ref="F9:J9"/>
    <mergeCell ref="B8:J8"/>
    <mergeCell ref="A2:H2"/>
    <mergeCell ref="I27:J35"/>
    <mergeCell ref="F11:G11"/>
    <mergeCell ref="I15:J24"/>
    <mergeCell ref="B4:J4"/>
    <mergeCell ref="B5:J5"/>
    <mergeCell ref="B6:J6"/>
    <mergeCell ref="B7:J7"/>
    <mergeCell ref="B9:E9"/>
    <mergeCell ref="C55:C56"/>
    <mergeCell ref="B55:B56"/>
    <mergeCell ref="D55:D56"/>
    <mergeCell ref="D11:D12"/>
    <mergeCell ref="C11:C12"/>
    <mergeCell ref="B11:B12"/>
  </mergeCells>
  <pageMargins left="0.51181102362204722" right="0.43307086614173229" top="0.51181102362204722" bottom="0.51181102362204722" header="0.31496062992125984" footer="0.31496062992125984"/>
  <pageSetup scale="70" fitToHeight="7" orientation="portrait" cellComments="atEnd" r:id="rId1"/>
  <headerFooter alignWithMargins="0">
    <oddFooter>&amp;L&amp;8&amp;F (&amp;A)&amp;R&amp;8Page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EDBD-2263-4749-BDCA-9BA23287E318}">
  <dimension ref="A1:S203"/>
  <sheetViews>
    <sheetView topLeftCell="B1" zoomScale="85" zoomScaleNormal="85" zoomScaleSheetLayoutView="100" workbookViewId="0">
      <pane ySplit="6" topLeftCell="A7" activePane="bottomLeft" state="frozen"/>
      <selection pane="bottomLeft"/>
    </sheetView>
  </sheetViews>
  <sheetFormatPr defaultColWidth="8.81640625" defaultRowHeight="14.5"/>
  <cols>
    <col min="1" max="1" width="6.54296875" style="22" hidden="1" customWidth="1"/>
    <col min="2" max="2" width="33.90625" style="19" customWidth="1"/>
    <col min="3" max="8" width="13.08984375" style="19" customWidth="1"/>
    <col min="9" max="9" width="12.54296875" style="19" customWidth="1"/>
    <col min="10" max="10" width="12.54296875" style="20" hidden="1" customWidth="1"/>
    <col min="11" max="11" width="13.1796875" style="19" hidden="1" customWidth="1"/>
    <col min="12" max="12" width="13.54296875" style="19" hidden="1" customWidth="1"/>
    <col min="13" max="13" width="10.6328125" style="19" hidden="1" customWidth="1"/>
    <col min="14" max="18" width="0" style="19" hidden="1" customWidth="1"/>
    <col min="19" max="16384" width="8.81640625" style="19"/>
  </cols>
  <sheetData>
    <row r="1" spans="1:19" ht="15.75" customHeight="1">
      <c r="B1" s="65" t="s">
        <v>456</v>
      </c>
      <c r="C1" s="56"/>
      <c r="D1" s="56"/>
      <c r="E1" s="56"/>
      <c r="F1" s="56"/>
      <c r="H1" s="57" t="s">
        <v>310</v>
      </c>
      <c r="I1" s="212">
        <v>45730</v>
      </c>
    </row>
    <row r="2" spans="1:19" ht="15" customHeight="1">
      <c r="B2" s="194" t="s">
        <v>588</v>
      </c>
      <c r="C2" s="56"/>
      <c r="D2" s="56"/>
      <c r="E2" s="56"/>
      <c r="F2" s="56"/>
      <c r="H2" s="63" t="s">
        <v>311</v>
      </c>
      <c r="I2" s="64">
        <f ca="1">NOW()</f>
        <v>45740.690098263891</v>
      </c>
    </row>
    <row r="3" spans="1:19" ht="16.25" customHeight="1">
      <c r="A3" s="21"/>
      <c r="B3" s="287" t="s">
        <v>593</v>
      </c>
      <c r="J3" s="19"/>
    </row>
    <row r="4" spans="1:19" ht="11.25" customHeight="1">
      <c r="A4" s="21"/>
      <c r="B4" s="286"/>
      <c r="J4" s="19"/>
    </row>
    <row r="5" spans="1:19" ht="24.75" customHeight="1">
      <c r="A5" s="195"/>
      <c r="B5" s="200" t="s">
        <v>564</v>
      </c>
      <c r="C5" s="301" t="s">
        <v>581</v>
      </c>
      <c r="D5" s="301"/>
      <c r="E5" s="301" t="s">
        <v>582</v>
      </c>
      <c r="F5" s="301"/>
      <c r="G5" s="111" t="s">
        <v>586</v>
      </c>
      <c r="H5" s="111" t="s">
        <v>583</v>
      </c>
      <c r="I5" s="301" t="s">
        <v>584</v>
      </c>
      <c r="J5" s="176"/>
      <c r="K5" s="176"/>
      <c r="L5" s="176"/>
      <c r="M5" s="176"/>
      <c r="N5" s="176"/>
      <c r="O5" s="176"/>
      <c r="P5" s="176"/>
      <c r="Q5" s="176"/>
      <c r="R5" s="176"/>
      <c r="S5" s="176"/>
    </row>
    <row r="6" spans="1:19" ht="38.4" customHeight="1">
      <c r="A6" s="196"/>
      <c r="B6" s="200" t="s">
        <v>565</v>
      </c>
      <c r="C6" s="111" t="s">
        <v>566</v>
      </c>
      <c r="D6" s="111" t="s">
        <v>567</v>
      </c>
      <c r="E6" s="111" t="s">
        <v>568</v>
      </c>
      <c r="F6" s="111" t="s">
        <v>569</v>
      </c>
      <c r="G6" s="111" t="s">
        <v>570</v>
      </c>
      <c r="H6" s="111" t="s">
        <v>571</v>
      </c>
      <c r="I6" s="301"/>
      <c r="J6" s="176"/>
      <c r="K6" s="176"/>
      <c r="L6" s="176"/>
      <c r="M6" s="176"/>
      <c r="N6" s="176"/>
      <c r="O6" s="176"/>
      <c r="P6" s="176"/>
      <c r="Q6" s="176"/>
      <c r="R6" s="176"/>
      <c r="S6" s="176"/>
    </row>
    <row r="7" spans="1:19" ht="15.65" customHeight="1">
      <c r="A7" s="197"/>
      <c r="B7" s="201" t="s">
        <v>590</v>
      </c>
      <c r="C7" s="201"/>
      <c r="D7" s="201"/>
      <c r="E7" s="201"/>
      <c r="F7" s="201"/>
      <c r="G7" s="201"/>
      <c r="H7" s="201"/>
      <c r="I7" s="201"/>
      <c r="J7" s="176"/>
      <c r="K7" s="176"/>
      <c r="L7" s="176"/>
      <c r="M7" s="176"/>
      <c r="N7" s="176"/>
      <c r="O7" s="176"/>
      <c r="P7" s="176"/>
      <c r="Q7" s="176"/>
      <c r="R7" s="176"/>
      <c r="S7" s="176"/>
    </row>
    <row r="8" spans="1:19" ht="16.5" customHeight="1">
      <c r="A8" s="207" t="s">
        <v>45</v>
      </c>
      <c r="B8" s="156" t="s">
        <v>46</v>
      </c>
      <c r="C8" s="210">
        <v>0</v>
      </c>
      <c r="D8" s="210">
        <v>0</v>
      </c>
      <c r="E8" s="210">
        <v>0</v>
      </c>
      <c r="F8" s="210">
        <v>0</v>
      </c>
      <c r="G8" s="210">
        <v>0</v>
      </c>
      <c r="H8" s="210">
        <v>0</v>
      </c>
      <c r="I8" s="156">
        <f>SUM(C8:H8)</f>
        <v>0</v>
      </c>
      <c r="J8" s="176"/>
      <c r="K8" s="176"/>
      <c r="L8" s="176"/>
      <c r="M8" s="176"/>
      <c r="N8" s="176"/>
      <c r="O8" s="176"/>
      <c r="P8" s="176"/>
      <c r="Q8" s="176"/>
      <c r="R8" s="176"/>
      <c r="S8" s="176"/>
    </row>
    <row r="9" spans="1:19">
      <c r="A9" s="37">
        <v>12105</v>
      </c>
      <c r="B9" s="154" t="s">
        <v>8</v>
      </c>
      <c r="C9" s="210">
        <v>0</v>
      </c>
      <c r="D9" s="210">
        <v>0</v>
      </c>
      <c r="E9" s="210">
        <v>0</v>
      </c>
      <c r="F9" s="210">
        <v>0</v>
      </c>
      <c r="G9" s="210">
        <v>0</v>
      </c>
      <c r="H9" s="210">
        <v>0</v>
      </c>
      <c r="I9" s="156">
        <f t="shared" ref="I9:I20" si="0">SUM(C9:H9)</f>
        <v>0</v>
      </c>
      <c r="J9" s="19"/>
    </row>
    <row r="10" spans="1:19">
      <c r="A10" s="37"/>
      <c r="B10" s="154" t="s">
        <v>438</v>
      </c>
      <c r="C10" s="210">
        <v>0</v>
      </c>
      <c r="D10" s="210">
        <v>0</v>
      </c>
      <c r="E10" s="210">
        <v>0</v>
      </c>
      <c r="F10" s="210">
        <v>0</v>
      </c>
      <c r="G10" s="210">
        <v>0</v>
      </c>
      <c r="H10" s="210">
        <v>0</v>
      </c>
      <c r="I10" s="156">
        <f t="shared" si="0"/>
        <v>0</v>
      </c>
      <c r="J10" s="19"/>
    </row>
    <row r="11" spans="1:19">
      <c r="A11" s="37">
        <v>12130</v>
      </c>
      <c r="B11" s="154" t="s">
        <v>10</v>
      </c>
      <c r="C11" s="210">
        <v>0</v>
      </c>
      <c r="D11" s="210">
        <v>0</v>
      </c>
      <c r="E11" s="210">
        <v>0</v>
      </c>
      <c r="F11" s="210">
        <v>0</v>
      </c>
      <c r="G11" s="210">
        <v>0</v>
      </c>
      <c r="H11" s="210">
        <v>0</v>
      </c>
      <c r="I11" s="156">
        <f t="shared" si="0"/>
        <v>0</v>
      </c>
      <c r="J11" s="19"/>
    </row>
    <row r="12" spans="1:19">
      <c r="A12" s="37" t="s">
        <v>47</v>
      </c>
      <c r="B12" s="154" t="s">
        <v>11</v>
      </c>
      <c r="C12" s="210">
        <v>0</v>
      </c>
      <c r="D12" s="210">
        <v>0</v>
      </c>
      <c r="E12" s="210">
        <v>0</v>
      </c>
      <c r="F12" s="210">
        <v>0</v>
      </c>
      <c r="G12" s="210">
        <v>0</v>
      </c>
      <c r="H12" s="210">
        <v>0</v>
      </c>
      <c r="I12" s="156">
        <f t="shared" si="0"/>
        <v>0</v>
      </c>
      <c r="J12" s="19"/>
    </row>
    <row r="13" spans="1:19">
      <c r="A13" s="37" t="s">
        <v>48</v>
      </c>
      <c r="B13" s="154" t="s">
        <v>12</v>
      </c>
      <c r="C13" s="210">
        <v>0</v>
      </c>
      <c r="D13" s="210">
        <v>0</v>
      </c>
      <c r="E13" s="210">
        <v>0</v>
      </c>
      <c r="F13" s="210">
        <v>0</v>
      </c>
      <c r="G13" s="210">
        <v>0</v>
      </c>
      <c r="H13" s="210">
        <v>0</v>
      </c>
      <c r="I13" s="156">
        <f t="shared" si="0"/>
        <v>0</v>
      </c>
      <c r="J13" s="19"/>
    </row>
    <row r="14" spans="1:19">
      <c r="A14" s="37"/>
      <c r="B14" s="154" t="s">
        <v>437</v>
      </c>
      <c r="C14" s="210">
        <v>0</v>
      </c>
      <c r="D14" s="210">
        <v>0</v>
      </c>
      <c r="E14" s="210">
        <v>0</v>
      </c>
      <c r="F14" s="210">
        <v>0</v>
      </c>
      <c r="G14" s="210">
        <v>0</v>
      </c>
      <c r="H14" s="210">
        <v>0</v>
      </c>
      <c r="I14" s="156">
        <f t="shared" si="0"/>
        <v>0</v>
      </c>
      <c r="J14" s="19"/>
    </row>
    <row r="15" spans="1:19">
      <c r="A15" s="233"/>
      <c r="B15" s="154" t="s">
        <v>315</v>
      </c>
      <c r="C15" s="210">
        <v>0</v>
      </c>
      <c r="D15" s="210">
        <v>0</v>
      </c>
      <c r="E15" s="210">
        <v>0</v>
      </c>
      <c r="F15" s="210">
        <v>0</v>
      </c>
      <c r="G15" s="210">
        <v>0</v>
      </c>
      <c r="H15" s="210">
        <v>0</v>
      </c>
      <c r="I15" s="156">
        <f t="shared" si="0"/>
        <v>0</v>
      </c>
      <c r="J15" s="19"/>
    </row>
    <row r="16" spans="1:19">
      <c r="A16" s="234"/>
      <c r="B16" s="154" t="s">
        <v>314</v>
      </c>
      <c r="C16" s="210">
        <v>0</v>
      </c>
      <c r="D16" s="210">
        <v>0</v>
      </c>
      <c r="E16" s="210">
        <v>0</v>
      </c>
      <c r="F16" s="210">
        <v>0</v>
      </c>
      <c r="G16" s="210">
        <v>0</v>
      </c>
      <c r="H16" s="210">
        <v>0</v>
      </c>
      <c r="I16" s="156">
        <f t="shared" si="0"/>
        <v>0</v>
      </c>
      <c r="J16" s="19"/>
    </row>
    <row r="17" spans="1:10">
      <c r="A17" s="234"/>
      <c r="B17" s="188" t="s">
        <v>494</v>
      </c>
      <c r="C17" s="210">
        <v>0</v>
      </c>
      <c r="D17" s="210">
        <v>0</v>
      </c>
      <c r="E17" s="210">
        <v>0</v>
      </c>
      <c r="F17" s="210">
        <v>0</v>
      </c>
      <c r="G17" s="210">
        <v>0</v>
      </c>
      <c r="H17" s="210">
        <v>0</v>
      </c>
      <c r="I17" s="156">
        <f t="shared" si="0"/>
        <v>0</v>
      </c>
      <c r="J17" s="19"/>
    </row>
    <row r="18" spans="1:10">
      <c r="A18" s="233" t="s">
        <v>49</v>
      </c>
      <c r="B18" s="154" t="s">
        <v>13</v>
      </c>
      <c r="C18" s="210">
        <v>0</v>
      </c>
      <c r="D18" s="210">
        <v>0</v>
      </c>
      <c r="E18" s="210">
        <v>0</v>
      </c>
      <c r="F18" s="210">
        <v>0</v>
      </c>
      <c r="G18" s="210">
        <v>0</v>
      </c>
      <c r="H18" s="210">
        <v>0</v>
      </c>
      <c r="I18" s="156">
        <f t="shared" si="0"/>
        <v>0</v>
      </c>
      <c r="J18" s="19"/>
    </row>
    <row r="19" spans="1:10">
      <c r="A19" s="37" t="s">
        <v>50</v>
      </c>
      <c r="B19" s="154" t="s">
        <v>14</v>
      </c>
      <c r="C19" s="210">
        <v>0</v>
      </c>
      <c r="D19" s="210">
        <v>0</v>
      </c>
      <c r="E19" s="210">
        <v>0</v>
      </c>
      <c r="F19" s="210">
        <v>0</v>
      </c>
      <c r="G19" s="210">
        <v>0</v>
      </c>
      <c r="H19" s="210">
        <v>0</v>
      </c>
      <c r="I19" s="156">
        <f t="shared" si="0"/>
        <v>0</v>
      </c>
      <c r="J19" s="19"/>
    </row>
    <row r="20" spans="1:10">
      <c r="A20" s="206" t="s">
        <v>51</v>
      </c>
      <c r="B20" s="154" t="s">
        <v>15</v>
      </c>
      <c r="C20" s="210">
        <v>0</v>
      </c>
      <c r="D20" s="210">
        <v>0</v>
      </c>
      <c r="E20" s="210">
        <v>0</v>
      </c>
      <c r="F20" s="210">
        <v>0</v>
      </c>
      <c r="G20" s="210">
        <v>0</v>
      </c>
      <c r="H20" s="210">
        <v>0</v>
      </c>
      <c r="I20" s="156">
        <f t="shared" si="0"/>
        <v>0</v>
      </c>
      <c r="J20" s="19"/>
    </row>
    <row r="21" spans="1:10">
      <c r="A21" s="37"/>
      <c r="B21" s="156" t="s">
        <v>52</v>
      </c>
      <c r="C21" s="156">
        <f>SUM(C8:C20)</f>
        <v>0</v>
      </c>
      <c r="D21" s="156">
        <f t="shared" ref="D21:I21" si="1">SUM(D8:D20)</f>
        <v>0</v>
      </c>
      <c r="E21" s="156">
        <f t="shared" si="1"/>
        <v>0</v>
      </c>
      <c r="F21" s="156">
        <f t="shared" si="1"/>
        <v>0</v>
      </c>
      <c r="G21" s="156">
        <f t="shared" si="1"/>
        <v>0</v>
      </c>
      <c r="H21" s="156">
        <f t="shared" si="1"/>
        <v>0</v>
      </c>
      <c r="I21" s="156">
        <f t="shared" si="1"/>
        <v>0</v>
      </c>
      <c r="J21" s="19"/>
    </row>
    <row r="22" spans="1:10">
      <c r="A22" s="14"/>
      <c r="B22" s="203"/>
      <c r="C22" s="202"/>
      <c r="D22" s="202"/>
      <c r="E22" s="202"/>
      <c r="F22" s="202"/>
      <c r="G22" s="202"/>
      <c r="H22" s="202"/>
      <c r="I22" s="203"/>
      <c r="J22" s="19"/>
    </row>
    <row r="23" spans="1:10">
      <c r="A23" s="37" t="s">
        <v>53</v>
      </c>
      <c r="B23" s="156" t="s">
        <v>316</v>
      </c>
      <c r="C23" s="156"/>
      <c r="D23" s="156"/>
      <c r="E23" s="156"/>
      <c r="F23" s="156"/>
      <c r="G23" s="156"/>
      <c r="H23" s="156"/>
      <c r="I23" s="156"/>
      <c r="J23" s="19"/>
    </row>
    <row r="24" spans="1:10" hidden="1">
      <c r="A24" s="209">
        <v>12201</v>
      </c>
      <c r="B24" s="159" t="s">
        <v>16</v>
      </c>
      <c r="C24" s="154"/>
      <c r="D24" s="154"/>
      <c r="E24" s="154"/>
      <c r="F24" s="154"/>
      <c r="G24" s="154"/>
      <c r="H24" s="154"/>
      <c r="I24" s="156"/>
      <c r="J24" s="19"/>
    </row>
    <row r="25" spans="1:10">
      <c r="A25" s="207" t="s">
        <v>54</v>
      </c>
      <c r="B25" s="154" t="s">
        <v>572</v>
      </c>
      <c r="C25" s="210">
        <v>0</v>
      </c>
      <c r="D25" s="210">
        <v>0</v>
      </c>
      <c r="E25" s="210">
        <v>0</v>
      </c>
      <c r="F25" s="210">
        <v>0</v>
      </c>
      <c r="G25" s="210">
        <v>0</v>
      </c>
      <c r="H25" s="210">
        <v>0</v>
      </c>
      <c r="I25" s="156">
        <f t="shared" ref="I25:I33" si="2">SUM(C25:H25)</f>
        <v>0</v>
      </c>
      <c r="J25" s="19"/>
    </row>
    <row r="26" spans="1:10">
      <c r="A26" s="37" t="s">
        <v>55</v>
      </c>
      <c r="B26" s="154" t="s">
        <v>319</v>
      </c>
      <c r="C26" s="210">
        <v>0</v>
      </c>
      <c r="D26" s="210">
        <v>0</v>
      </c>
      <c r="E26" s="210">
        <v>0</v>
      </c>
      <c r="F26" s="210">
        <v>0</v>
      </c>
      <c r="G26" s="210">
        <v>0</v>
      </c>
      <c r="H26" s="210">
        <v>0</v>
      </c>
      <c r="I26" s="156">
        <f t="shared" si="2"/>
        <v>0</v>
      </c>
      <c r="J26" s="19"/>
    </row>
    <row r="27" spans="1:10">
      <c r="A27" s="37" t="s">
        <v>55</v>
      </c>
      <c r="B27" s="154" t="s">
        <v>321</v>
      </c>
      <c r="C27" s="210">
        <v>0</v>
      </c>
      <c r="D27" s="210">
        <v>0</v>
      </c>
      <c r="E27" s="210">
        <v>0</v>
      </c>
      <c r="F27" s="210">
        <v>0</v>
      </c>
      <c r="G27" s="210">
        <v>0</v>
      </c>
      <c r="H27" s="210">
        <v>0</v>
      </c>
      <c r="I27" s="156">
        <f>SUM(C27:H27)</f>
        <v>0</v>
      </c>
      <c r="J27" s="19"/>
    </row>
    <row r="28" spans="1:10">
      <c r="A28" s="37"/>
      <c r="B28" s="154" t="s">
        <v>499</v>
      </c>
      <c r="C28" s="210">
        <v>0</v>
      </c>
      <c r="D28" s="210">
        <v>0</v>
      </c>
      <c r="E28" s="210">
        <v>0</v>
      </c>
      <c r="F28" s="210">
        <v>0</v>
      </c>
      <c r="G28" s="210">
        <v>0</v>
      </c>
      <c r="H28" s="210">
        <v>0</v>
      </c>
      <c r="I28" s="156">
        <f>SUM(C28:H28)</f>
        <v>0</v>
      </c>
      <c r="J28" s="19"/>
    </row>
    <row r="29" spans="1:10">
      <c r="A29" s="37" t="s">
        <v>56</v>
      </c>
      <c r="B29" s="154" t="s">
        <v>320</v>
      </c>
      <c r="C29" s="210">
        <v>0</v>
      </c>
      <c r="D29" s="210">
        <v>0</v>
      </c>
      <c r="E29" s="210">
        <v>0</v>
      </c>
      <c r="F29" s="210">
        <v>0</v>
      </c>
      <c r="G29" s="210">
        <v>0</v>
      </c>
      <c r="H29" s="210">
        <v>0</v>
      </c>
      <c r="I29" s="156">
        <f t="shared" si="2"/>
        <v>0</v>
      </c>
      <c r="J29" s="19"/>
    </row>
    <row r="30" spans="1:10">
      <c r="A30" s="37" t="s">
        <v>57</v>
      </c>
      <c r="B30" s="154" t="s">
        <v>317</v>
      </c>
      <c r="C30" s="210">
        <v>0</v>
      </c>
      <c r="D30" s="210">
        <v>0</v>
      </c>
      <c r="E30" s="210">
        <v>0</v>
      </c>
      <c r="F30" s="210">
        <v>0</v>
      </c>
      <c r="G30" s="210">
        <v>0</v>
      </c>
      <c r="H30" s="210">
        <v>0</v>
      </c>
      <c r="I30" s="156">
        <f t="shared" si="2"/>
        <v>0</v>
      </c>
      <c r="J30" s="19"/>
    </row>
    <row r="31" spans="1:10">
      <c r="A31" s="37" t="s">
        <v>57</v>
      </c>
      <c r="B31" s="154" t="s">
        <v>318</v>
      </c>
      <c r="C31" s="210">
        <v>0</v>
      </c>
      <c r="D31" s="210">
        <v>0</v>
      </c>
      <c r="E31" s="210">
        <v>0</v>
      </c>
      <c r="F31" s="210">
        <v>0</v>
      </c>
      <c r="G31" s="210">
        <v>0</v>
      </c>
      <c r="H31" s="210">
        <v>0</v>
      </c>
      <c r="I31" s="156">
        <f t="shared" si="2"/>
        <v>0</v>
      </c>
      <c r="J31" s="19"/>
    </row>
    <row r="32" spans="1:10">
      <c r="A32" s="37" t="s">
        <v>58</v>
      </c>
      <c r="B32" s="154" t="s">
        <v>302</v>
      </c>
      <c r="C32" s="210">
        <v>0</v>
      </c>
      <c r="D32" s="210">
        <v>0</v>
      </c>
      <c r="E32" s="210">
        <v>0</v>
      </c>
      <c r="F32" s="210">
        <v>0</v>
      </c>
      <c r="G32" s="210">
        <v>0</v>
      </c>
      <c r="H32" s="210">
        <v>0</v>
      </c>
      <c r="I32" s="156">
        <f t="shared" si="2"/>
        <v>0</v>
      </c>
      <c r="J32" s="19"/>
    </row>
    <row r="33" spans="1:10">
      <c r="A33" s="206" t="s">
        <v>59</v>
      </c>
      <c r="B33" s="154" t="s">
        <v>17</v>
      </c>
      <c r="C33" s="210">
        <v>0</v>
      </c>
      <c r="D33" s="210">
        <v>0</v>
      </c>
      <c r="E33" s="210">
        <v>0</v>
      </c>
      <c r="F33" s="210">
        <v>0</v>
      </c>
      <c r="G33" s="210">
        <v>0</v>
      </c>
      <c r="H33" s="210">
        <v>0</v>
      </c>
      <c r="I33" s="156">
        <f t="shared" si="2"/>
        <v>0</v>
      </c>
      <c r="J33" s="19"/>
    </row>
    <row r="34" spans="1:10">
      <c r="A34" s="37"/>
      <c r="B34" s="156" t="s">
        <v>322</v>
      </c>
      <c r="C34" s="156">
        <f>SUM(C25:C33)</f>
        <v>0</v>
      </c>
      <c r="D34" s="156">
        <f t="shared" ref="D34:I34" si="3">SUM(D25:D33)</f>
        <v>0</v>
      </c>
      <c r="E34" s="156">
        <f t="shared" si="3"/>
        <v>0</v>
      </c>
      <c r="F34" s="156">
        <f t="shared" si="3"/>
        <v>0</v>
      </c>
      <c r="G34" s="156">
        <f t="shared" si="3"/>
        <v>0</v>
      </c>
      <c r="H34" s="156">
        <f t="shared" si="3"/>
        <v>0</v>
      </c>
      <c r="I34" s="156">
        <f t="shared" si="3"/>
        <v>0</v>
      </c>
      <c r="J34" s="19"/>
    </row>
    <row r="35" spans="1:10">
      <c r="A35" s="14"/>
      <c r="B35" s="203"/>
      <c r="C35" s="203"/>
      <c r="D35" s="203"/>
      <c r="E35" s="203"/>
      <c r="F35" s="203"/>
      <c r="G35" s="203"/>
      <c r="H35" s="203"/>
      <c r="I35" s="203"/>
      <c r="J35" s="19"/>
    </row>
    <row r="36" spans="1:10">
      <c r="A36" s="37" t="s">
        <v>61</v>
      </c>
      <c r="B36" s="156" t="s">
        <v>62</v>
      </c>
      <c r="C36" s="156"/>
      <c r="D36" s="156"/>
      <c r="E36" s="156"/>
      <c r="F36" s="156"/>
      <c r="G36" s="156"/>
      <c r="H36" s="156"/>
      <c r="I36" s="156"/>
      <c r="J36" s="19"/>
    </row>
    <row r="37" spans="1:10" hidden="1">
      <c r="A37" s="209" t="s">
        <v>63</v>
      </c>
      <c r="B37" s="159" t="s">
        <v>18</v>
      </c>
      <c r="C37" s="154"/>
      <c r="D37" s="154"/>
      <c r="E37" s="154"/>
      <c r="F37" s="154"/>
      <c r="G37" s="154"/>
      <c r="H37" s="154"/>
      <c r="I37" s="156"/>
      <c r="J37" s="19"/>
    </row>
    <row r="38" spans="1:10">
      <c r="A38" s="37" t="s">
        <v>64</v>
      </c>
      <c r="B38" s="154" t="s">
        <v>573</v>
      </c>
      <c r="C38" s="210">
        <v>0</v>
      </c>
      <c r="D38" s="210">
        <v>0</v>
      </c>
      <c r="E38" s="210">
        <v>0</v>
      </c>
      <c r="F38" s="210">
        <v>0</v>
      </c>
      <c r="G38" s="210">
        <v>0</v>
      </c>
      <c r="H38" s="210">
        <v>0</v>
      </c>
      <c r="I38" s="156">
        <f t="shared" ref="I38:I40" si="4">SUM(C38:H38)</f>
        <v>0</v>
      </c>
      <c r="J38" s="19"/>
    </row>
    <row r="39" spans="1:10">
      <c r="A39" s="37" t="s">
        <v>65</v>
      </c>
      <c r="B39" s="154" t="s">
        <v>20</v>
      </c>
      <c r="C39" s="210">
        <v>0</v>
      </c>
      <c r="D39" s="210">
        <v>0</v>
      </c>
      <c r="E39" s="210">
        <v>0</v>
      </c>
      <c r="F39" s="210">
        <v>0</v>
      </c>
      <c r="G39" s="210">
        <v>0</v>
      </c>
      <c r="H39" s="210">
        <v>0</v>
      </c>
      <c r="I39" s="156">
        <f t="shared" si="4"/>
        <v>0</v>
      </c>
      <c r="J39" s="19"/>
    </row>
    <row r="40" spans="1:10">
      <c r="A40" s="206" t="s">
        <v>66</v>
      </c>
      <c r="B40" s="154" t="s">
        <v>21</v>
      </c>
      <c r="C40" s="210">
        <v>0</v>
      </c>
      <c r="D40" s="210">
        <v>0</v>
      </c>
      <c r="E40" s="210">
        <v>0</v>
      </c>
      <c r="F40" s="210">
        <v>0</v>
      </c>
      <c r="G40" s="210">
        <v>0</v>
      </c>
      <c r="H40" s="210">
        <v>0</v>
      </c>
      <c r="I40" s="156">
        <f t="shared" si="4"/>
        <v>0</v>
      </c>
      <c r="J40" s="19"/>
    </row>
    <row r="41" spans="1:10">
      <c r="A41" s="40"/>
      <c r="B41" s="156" t="s">
        <v>67</v>
      </c>
      <c r="C41" s="156">
        <f>SUM(C38:C40)</f>
        <v>0</v>
      </c>
      <c r="D41" s="156">
        <f t="shared" ref="D41:I41" si="5">SUM(D38:D40)</f>
        <v>0</v>
      </c>
      <c r="E41" s="156">
        <f t="shared" si="5"/>
        <v>0</v>
      </c>
      <c r="F41" s="156">
        <f t="shared" si="5"/>
        <v>0</v>
      </c>
      <c r="G41" s="156">
        <f t="shared" si="5"/>
        <v>0</v>
      </c>
      <c r="H41" s="156">
        <f t="shared" si="5"/>
        <v>0</v>
      </c>
      <c r="I41" s="156">
        <f t="shared" si="5"/>
        <v>0</v>
      </c>
      <c r="J41" s="19"/>
    </row>
    <row r="42" spans="1:10">
      <c r="A42" s="40"/>
      <c r="B42" s="156"/>
      <c r="C42" s="156"/>
      <c r="D42" s="156"/>
      <c r="E42" s="156"/>
      <c r="F42" s="156"/>
      <c r="G42" s="156"/>
      <c r="H42" s="156"/>
      <c r="I42" s="156"/>
      <c r="J42" s="19"/>
    </row>
    <row r="43" spans="1:10">
      <c r="A43" s="37" t="s">
        <v>68</v>
      </c>
      <c r="B43" s="156" t="s">
        <v>69</v>
      </c>
      <c r="C43" s="154"/>
      <c r="D43" s="154"/>
      <c r="E43" s="154"/>
      <c r="F43" s="154"/>
      <c r="G43" s="154"/>
      <c r="H43" s="154"/>
      <c r="I43" s="156"/>
      <c r="J43" s="19"/>
    </row>
    <row r="44" spans="1:10">
      <c r="A44" s="207" t="s">
        <v>70</v>
      </c>
      <c r="B44" s="154" t="s">
        <v>22</v>
      </c>
      <c r="C44" s="210">
        <v>0</v>
      </c>
      <c r="D44" s="210">
        <v>0</v>
      </c>
      <c r="E44" s="210">
        <v>0</v>
      </c>
      <c r="F44" s="210">
        <v>0</v>
      </c>
      <c r="G44" s="210">
        <v>0</v>
      </c>
      <c r="H44" s="210">
        <v>0</v>
      </c>
      <c r="I44" s="156">
        <f t="shared" ref="I44:I62" si="6">SUM(C44:H44)</f>
        <v>0</v>
      </c>
      <c r="J44" s="19"/>
    </row>
    <row r="45" spans="1:10">
      <c r="A45" s="37" t="s">
        <v>71</v>
      </c>
      <c r="B45" s="162" t="s">
        <v>478</v>
      </c>
      <c r="C45" s="210">
        <v>0</v>
      </c>
      <c r="D45" s="210">
        <v>0</v>
      </c>
      <c r="E45" s="210">
        <v>0</v>
      </c>
      <c r="F45" s="210">
        <v>0</v>
      </c>
      <c r="G45" s="210">
        <v>0</v>
      </c>
      <c r="H45" s="210">
        <v>0</v>
      </c>
      <c r="I45" s="156">
        <f t="shared" si="6"/>
        <v>0</v>
      </c>
      <c r="J45" s="19"/>
    </row>
    <row r="46" spans="1:10">
      <c r="A46" s="37" t="s">
        <v>72</v>
      </c>
      <c r="B46" s="162" t="s">
        <v>574</v>
      </c>
      <c r="C46" s="210">
        <v>0</v>
      </c>
      <c r="D46" s="210">
        <v>0</v>
      </c>
      <c r="E46" s="210">
        <v>0</v>
      </c>
      <c r="F46" s="210">
        <v>0</v>
      </c>
      <c r="G46" s="210">
        <v>0</v>
      </c>
      <c r="H46" s="210">
        <v>0</v>
      </c>
      <c r="I46" s="156">
        <f t="shared" si="6"/>
        <v>0</v>
      </c>
      <c r="J46" s="19"/>
    </row>
    <row r="47" spans="1:10">
      <c r="A47" s="37" t="s">
        <v>73</v>
      </c>
      <c r="B47" s="162" t="s">
        <v>575</v>
      </c>
      <c r="C47" s="210">
        <v>0</v>
      </c>
      <c r="D47" s="210">
        <v>0</v>
      </c>
      <c r="E47" s="210">
        <v>0</v>
      </c>
      <c r="F47" s="210">
        <v>0</v>
      </c>
      <c r="G47" s="210">
        <v>0</v>
      </c>
      <c r="H47" s="210">
        <v>0</v>
      </c>
      <c r="I47" s="156">
        <f t="shared" si="6"/>
        <v>0</v>
      </c>
      <c r="J47" s="19"/>
    </row>
    <row r="48" spans="1:10">
      <c r="A48" s="37" t="s">
        <v>74</v>
      </c>
      <c r="B48" s="154" t="s">
        <v>464</v>
      </c>
      <c r="C48" s="210">
        <v>0</v>
      </c>
      <c r="D48" s="210">
        <v>0</v>
      </c>
      <c r="E48" s="210">
        <v>0</v>
      </c>
      <c r="F48" s="210">
        <v>0</v>
      </c>
      <c r="G48" s="210">
        <v>0</v>
      </c>
      <c r="H48" s="210">
        <v>0</v>
      </c>
      <c r="I48" s="156">
        <f t="shared" si="6"/>
        <v>0</v>
      </c>
      <c r="J48" s="19"/>
    </row>
    <row r="49" spans="1:10">
      <c r="A49" s="37" t="s">
        <v>75</v>
      </c>
      <c r="B49" s="154" t="s">
        <v>465</v>
      </c>
      <c r="C49" s="210">
        <v>0</v>
      </c>
      <c r="D49" s="210">
        <v>0</v>
      </c>
      <c r="E49" s="210">
        <v>0</v>
      </c>
      <c r="F49" s="210">
        <v>0</v>
      </c>
      <c r="G49" s="210">
        <v>0</v>
      </c>
      <c r="H49" s="210">
        <v>0</v>
      </c>
      <c r="I49" s="156">
        <f t="shared" si="6"/>
        <v>0</v>
      </c>
      <c r="J49" s="19"/>
    </row>
    <row r="50" spans="1:10">
      <c r="A50" s="37" t="s">
        <v>76</v>
      </c>
      <c r="B50" s="154" t="s">
        <v>466</v>
      </c>
      <c r="C50" s="210">
        <v>0</v>
      </c>
      <c r="D50" s="210">
        <v>0</v>
      </c>
      <c r="E50" s="210">
        <v>0</v>
      </c>
      <c r="F50" s="210">
        <v>0</v>
      </c>
      <c r="G50" s="210">
        <v>0</v>
      </c>
      <c r="H50" s="210">
        <v>0</v>
      </c>
      <c r="I50" s="156">
        <f t="shared" si="6"/>
        <v>0</v>
      </c>
      <c r="J50" s="19"/>
    </row>
    <row r="51" spans="1:10">
      <c r="A51" s="37" t="s">
        <v>76</v>
      </c>
      <c r="B51" s="154" t="s">
        <v>323</v>
      </c>
      <c r="C51" s="210">
        <v>0</v>
      </c>
      <c r="D51" s="210">
        <v>0</v>
      </c>
      <c r="E51" s="210">
        <v>0</v>
      </c>
      <c r="F51" s="210">
        <v>0</v>
      </c>
      <c r="G51" s="210">
        <v>0</v>
      </c>
      <c r="H51" s="210">
        <v>0</v>
      </c>
      <c r="I51" s="156">
        <f t="shared" si="6"/>
        <v>0</v>
      </c>
      <c r="J51" s="19"/>
    </row>
    <row r="52" spans="1:10">
      <c r="A52" s="37" t="s">
        <v>77</v>
      </c>
      <c r="B52" s="154" t="s">
        <v>467</v>
      </c>
      <c r="C52" s="210">
        <v>0</v>
      </c>
      <c r="D52" s="210">
        <v>0</v>
      </c>
      <c r="E52" s="210">
        <v>0</v>
      </c>
      <c r="F52" s="210">
        <v>0</v>
      </c>
      <c r="G52" s="210">
        <v>0</v>
      </c>
      <c r="H52" s="210">
        <v>0</v>
      </c>
      <c r="I52" s="156">
        <f t="shared" si="6"/>
        <v>0</v>
      </c>
      <c r="J52" s="19"/>
    </row>
    <row r="53" spans="1:10">
      <c r="A53" s="37" t="s">
        <v>78</v>
      </c>
      <c r="B53" s="154" t="s">
        <v>23</v>
      </c>
      <c r="C53" s="210">
        <v>0</v>
      </c>
      <c r="D53" s="210">
        <v>0</v>
      </c>
      <c r="E53" s="210">
        <v>0</v>
      </c>
      <c r="F53" s="210">
        <v>0</v>
      </c>
      <c r="G53" s="210">
        <v>0</v>
      </c>
      <c r="H53" s="210">
        <v>0</v>
      </c>
      <c r="I53" s="156">
        <f t="shared" si="6"/>
        <v>0</v>
      </c>
      <c r="J53" s="19"/>
    </row>
    <row r="54" spans="1:10">
      <c r="A54" s="37" t="s">
        <v>79</v>
      </c>
      <c r="B54" s="154" t="s">
        <v>24</v>
      </c>
      <c r="C54" s="210">
        <v>0</v>
      </c>
      <c r="D54" s="210">
        <v>0</v>
      </c>
      <c r="E54" s="210">
        <v>0</v>
      </c>
      <c r="F54" s="210">
        <v>0</v>
      </c>
      <c r="G54" s="210">
        <v>0</v>
      </c>
      <c r="H54" s="210">
        <v>0</v>
      </c>
      <c r="I54" s="156">
        <f t="shared" si="6"/>
        <v>0</v>
      </c>
      <c r="J54" s="19"/>
    </row>
    <row r="55" spans="1:10">
      <c r="A55" s="37" t="s">
        <v>80</v>
      </c>
      <c r="B55" s="154" t="s">
        <v>468</v>
      </c>
      <c r="C55" s="210">
        <v>0</v>
      </c>
      <c r="D55" s="210">
        <v>0</v>
      </c>
      <c r="E55" s="210">
        <v>0</v>
      </c>
      <c r="F55" s="210">
        <v>0</v>
      </c>
      <c r="G55" s="210">
        <v>0</v>
      </c>
      <c r="H55" s="210">
        <v>0</v>
      </c>
      <c r="I55" s="156">
        <f t="shared" si="6"/>
        <v>0</v>
      </c>
      <c r="J55" s="19"/>
    </row>
    <row r="56" spans="1:10">
      <c r="A56" s="37" t="s">
        <v>80</v>
      </c>
      <c r="B56" s="154" t="s">
        <v>324</v>
      </c>
      <c r="C56" s="210">
        <v>0</v>
      </c>
      <c r="D56" s="210">
        <v>0</v>
      </c>
      <c r="E56" s="210">
        <v>0</v>
      </c>
      <c r="F56" s="210">
        <v>0</v>
      </c>
      <c r="G56" s="210">
        <v>0</v>
      </c>
      <c r="H56" s="210">
        <v>0</v>
      </c>
      <c r="I56" s="156">
        <f t="shared" si="6"/>
        <v>0</v>
      </c>
      <c r="J56" s="19"/>
    </row>
    <row r="57" spans="1:10">
      <c r="A57" s="37">
        <v>12445</v>
      </c>
      <c r="B57" s="154" t="s">
        <v>469</v>
      </c>
      <c r="C57" s="210">
        <v>0</v>
      </c>
      <c r="D57" s="210">
        <v>0</v>
      </c>
      <c r="E57" s="210">
        <v>0</v>
      </c>
      <c r="F57" s="210">
        <v>0</v>
      </c>
      <c r="G57" s="210">
        <v>0</v>
      </c>
      <c r="H57" s="210">
        <v>0</v>
      </c>
      <c r="I57" s="156">
        <f t="shared" si="6"/>
        <v>0</v>
      </c>
      <c r="J57" s="19"/>
    </row>
    <row r="58" spans="1:10">
      <c r="A58" s="37" t="s">
        <v>81</v>
      </c>
      <c r="B58" s="154" t="s">
        <v>25</v>
      </c>
      <c r="C58" s="210">
        <v>0</v>
      </c>
      <c r="D58" s="210">
        <v>0</v>
      </c>
      <c r="E58" s="210">
        <v>0</v>
      </c>
      <c r="F58" s="210">
        <v>0</v>
      </c>
      <c r="G58" s="210">
        <v>0</v>
      </c>
      <c r="H58" s="210">
        <v>0</v>
      </c>
      <c r="I58" s="156">
        <f t="shared" si="6"/>
        <v>0</v>
      </c>
      <c r="J58" s="19"/>
    </row>
    <row r="59" spans="1:10" hidden="1">
      <c r="A59" s="235" t="s">
        <v>82</v>
      </c>
      <c r="B59" s="159" t="s">
        <v>26</v>
      </c>
      <c r="C59" s="210">
        <v>0</v>
      </c>
      <c r="D59" s="210">
        <v>0</v>
      </c>
      <c r="E59" s="210">
        <v>0</v>
      </c>
      <c r="F59" s="210">
        <v>0</v>
      </c>
      <c r="G59" s="210">
        <v>0</v>
      </c>
      <c r="H59" s="210">
        <v>0</v>
      </c>
      <c r="I59" s="156">
        <f t="shared" si="6"/>
        <v>0</v>
      </c>
      <c r="J59" s="19">
        <v>0</v>
      </c>
    </row>
    <row r="60" spans="1:10" hidden="1">
      <c r="A60" s="235" t="s">
        <v>83</v>
      </c>
      <c r="B60" s="159" t="s">
        <v>27</v>
      </c>
      <c r="C60" s="210">
        <v>0</v>
      </c>
      <c r="D60" s="210">
        <v>0</v>
      </c>
      <c r="E60" s="210">
        <v>0</v>
      </c>
      <c r="F60" s="210">
        <v>0</v>
      </c>
      <c r="G60" s="210">
        <v>0</v>
      </c>
      <c r="H60" s="210">
        <v>0</v>
      </c>
      <c r="I60" s="156">
        <f t="shared" si="6"/>
        <v>0</v>
      </c>
      <c r="J60" s="19"/>
    </row>
    <row r="61" spans="1:10" hidden="1">
      <c r="A61" s="235" t="s">
        <v>84</v>
      </c>
      <c r="B61" s="159" t="s">
        <v>28</v>
      </c>
      <c r="C61" s="210">
        <v>0</v>
      </c>
      <c r="D61" s="210">
        <v>0</v>
      </c>
      <c r="E61" s="210">
        <v>0</v>
      </c>
      <c r="F61" s="210">
        <v>0</v>
      </c>
      <c r="G61" s="210">
        <v>0</v>
      </c>
      <c r="H61" s="210">
        <v>0</v>
      </c>
      <c r="I61" s="156">
        <f t="shared" si="6"/>
        <v>0</v>
      </c>
      <c r="J61" s="19"/>
    </row>
    <row r="62" spans="1:10">
      <c r="A62" s="37" t="s">
        <v>85</v>
      </c>
      <c r="B62" s="154" t="s">
        <v>86</v>
      </c>
      <c r="C62" s="210">
        <v>0</v>
      </c>
      <c r="D62" s="210">
        <v>0</v>
      </c>
      <c r="E62" s="210">
        <v>0</v>
      </c>
      <c r="F62" s="210">
        <v>0</v>
      </c>
      <c r="G62" s="210">
        <v>0</v>
      </c>
      <c r="H62" s="210">
        <v>0</v>
      </c>
      <c r="I62" s="156">
        <f t="shared" si="6"/>
        <v>0</v>
      </c>
      <c r="J62" s="19"/>
    </row>
    <row r="63" spans="1:10">
      <c r="A63" s="40"/>
      <c r="B63" s="184" t="s">
        <v>87</v>
      </c>
      <c r="C63" s="204">
        <f>SUM(C44:C62)</f>
        <v>0</v>
      </c>
      <c r="D63" s="204">
        <f t="shared" ref="D63:I63" si="7">SUM(D44:D62)</f>
        <v>0</v>
      </c>
      <c r="E63" s="204">
        <f t="shared" si="7"/>
        <v>0</v>
      </c>
      <c r="F63" s="204">
        <f t="shared" si="7"/>
        <v>0</v>
      </c>
      <c r="G63" s="204">
        <f t="shared" si="7"/>
        <v>0</v>
      </c>
      <c r="H63" s="204">
        <f t="shared" si="7"/>
        <v>0</v>
      </c>
      <c r="I63" s="204">
        <f t="shared" si="7"/>
        <v>0</v>
      </c>
      <c r="J63" s="19"/>
    </row>
    <row r="64" spans="1:10" ht="14.4" customHeight="1">
      <c r="A64" s="14"/>
      <c r="B64" s="208"/>
      <c r="C64" s="205"/>
      <c r="D64" s="205"/>
      <c r="E64" s="205"/>
      <c r="F64" s="205"/>
      <c r="G64" s="205"/>
      <c r="H64" s="205"/>
      <c r="I64" s="211"/>
      <c r="J64" s="19"/>
    </row>
    <row r="65" spans="1:10">
      <c r="A65" s="37" t="s">
        <v>88</v>
      </c>
      <c r="B65" s="156" t="s">
        <v>89</v>
      </c>
      <c r="C65" s="156"/>
      <c r="D65" s="156"/>
      <c r="E65" s="156"/>
      <c r="F65" s="156"/>
      <c r="G65" s="156"/>
      <c r="H65" s="156"/>
      <c r="I65" s="156"/>
      <c r="J65" s="19"/>
    </row>
    <row r="66" spans="1:10">
      <c r="A66" s="37" t="s">
        <v>90</v>
      </c>
      <c r="B66" s="154" t="s">
        <v>440</v>
      </c>
      <c r="C66" s="210">
        <v>0</v>
      </c>
      <c r="D66" s="210">
        <v>0</v>
      </c>
      <c r="E66" s="210">
        <v>0</v>
      </c>
      <c r="F66" s="210">
        <v>0</v>
      </c>
      <c r="G66" s="210">
        <v>0</v>
      </c>
      <c r="H66" s="210">
        <v>0</v>
      </c>
      <c r="I66" s="156">
        <f t="shared" ref="I66:I83" si="8">SUM(C66:H66)</f>
        <v>0</v>
      </c>
      <c r="J66" s="19"/>
    </row>
    <row r="67" spans="1:10">
      <c r="A67" s="37" t="s">
        <v>91</v>
      </c>
      <c r="B67" s="167" t="s">
        <v>92</v>
      </c>
      <c r="C67" s="210">
        <v>0</v>
      </c>
      <c r="D67" s="210">
        <v>0</v>
      </c>
      <c r="E67" s="210">
        <v>0</v>
      </c>
      <c r="F67" s="210">
        <v>0</v>
      </c>
      <c r="G67" s="210">
        <v>0</v>
      </c>
      <c r="H67" s="210">
        <v>0</v>
      </c>
      <c r="I67" s="156">
        <f t="shared" si="8"/>
        <v>0</v>
      </c>
      <c r="J67" s="19"/>
    </row>
    <row r="68" spans="1:10">
      <c r="A68" s="37" t="s">
        <v>93</v>
      </c>
      <c r="B68" s="167" t="s">
        <v>94</v>
      </c>
      <c r="C68" s="210">
        <v>0</v>
      </c>
      <c r="D68" s="210">
        <v>0</v>
      </c>
      <c r="E68" s="210">
        <v>0</v>
      </c>
      <c r="F68" s="210">
        <v>0</v>
      </c>
      <c r="G68" s="210">
        <v>0</v>
      </c>
      <c r="H68" s="210">
        <v>0</v>
      </c>
      <c r="I68" s="156">
        <f t="shared" si="8"/>
        <v>0</v>
      </c>
      <c r="J68" s="19"/>
    </row>
    <row r="69" spans="1:10">
      <c r="A69" s="37" t="s">
        <v>95</v>
      </c>
      <c r="B69" s="154" t="s">
        <v>470</v>
      </c>
      <c r="C69" s="210">
        <v>0</v>
      </c>
      <c r="D69" s="210">
        <v>0</v>
      </c>
      <c r="E69" s="210">
        <v>0</v>
      </c>
      <c r="F69" s="210">
        <v>0</v>
      </c>
      <c r="G69" s="210">
        <v>0</v>
      </c>
      <c r="H69" s="210">
        <v>0</v>
      </c>
      <c r="I69" s="156">
        <f t="shared" si="8"/>
        <v>0</v>
      </c>
      <c r="J69" s="19"/>
    </row>
    <row r="70" spans="1:10">
      <c r="A70" s="37" t="s">
        <v>96</v>
      </c>
      <c r="B70" s="154" t="s">
        <v>29</v>
      </c>
      <c r="C70" s="210">
        <v>0</v>
      </c>
      <c r="D70" s="210">
        <v>0</v>
      </c>
      <c r="E70" s="210">
        <v>0</v>
      </c>
      <c r="F70" s="210">
        <v>0</v>
      </c>
      <c r="G70" s="210">
        <v>0</v>
      </c>
      <c r="H70" s="210">
        <v>0</v>
      </c>
      <c r="I70" s="156">
        <f t="shared" si="8"/>
        <v>0</v>
      </c>
      <c r="J70" s="19"/>
    </row>
    <row r="71" spans="1:10">
      <c r="A71" s="37" t="s">
        <v>97</v>
      </c>
      <c r="B71" s="85" t="s">
        <v>453</v>
      </c>
      <c r="C71" s="210">
        <v>0</v>
      </c>
      <c r="D71" s="210">
        <v>0</v>
      </c>
      <c r="E71" s="210">
        <v>0</v>
      </c>
      <c r="F71" s="210">
        <v>0</v>
      </c>
      <c r="G71" s="210">
        <v>0</v>
      </c>
      <c r="H71" s="210">
        <v>0</v>
      </c>
      <c r="I71" s="156">
        <f t="shared" si="8"/>
        <v>0</v>
      </c>
      <c r="J71" s="19"/>
    </row>
    <row r="72" spans="1:10">
      <c r="A72" s="37" t="s">
        <v>98</v>
      </c>
      <c r="B72" s="154" t="s">
        <v>30</v>
      </c>
      <c r="C72" s="210">
        <v>0</v>
      </c>
      <c r="D72" s="210">
        <v>0</v>
      </c>
      <c r="E72" s="210">
        <v>0</v>
      </c>
      <c r="F72" s="210">
        <v>0</v>
      </c>
      <c r="G72" s="210">
        <v>0</v>
      </c>
      <c r="H72" s="210">
        <v>0</v>
      </c>
      <c r="I72" s="156">
        <f t="shared" si="8"/>
        <v>0</v>
      </c>
      <c r="J72" s="19"/>
    </row>
    <row r="73" spans="1:10">
      <c r="A73" s="37" t="s">
        <v>99</v>
      </c>
      <c r="B73" s="154" t="s">
        <v>31</v>
      </c>
      <c r="C73" s="210">
        <v>0</v>
      </c>
      <c r="D73" s="210">
        <v>0</v>
      </c>
      <c r="E73" s="210">
        <v>0</v>
      </c>
      <c r="F73" s="210">
        <v>0</v>
      </c>
      <c r="G73" s="210">
        <v>0</v>
      </c>
      <c r="H73" s="210">
        <v>0</v>
      </c>
      <c r="I73" s="156">
        <f t="shared" si="8"/>
        <v>0</v>
      </c>
      <c r="J73" s="19"/>
    </row>
    <row r="74" spans="1:10">
      <c r="A74" s="37" t="s">
        <v>100</v>
      </c>
      <c r="B74" s="154" t="s">
        <v>32</v>
      </c>
      <c r="C74" s="210">
        <v>0</v>
      </c>
      <c r="D74" s="210">
        <v>0</v>
      </c>
      <c r="E74" s="210">
        <v>0</v>
      </c>
      <c r="F74" s="210">
        <v>0</v>
      </c>
      <c r="G74" s="210">
        <v>0</v>
      </c>
      <c r="H74" s="210">
        <v>0</v>
      </c>
      <c r="I74" s="156">
        <f t="shared" si="8"/>
        <v>0</v>
      </c>
      <c r="J74" s="19"/>
    </row>
    <row r="75" spans="1:10">
      <c r="A75" s="37" t="s">
        <v>102</v>
      </c>
      <c r="B75" s="154" t="s">
        <v>101</v>
      </c>
      <c r="C75" s="210">
        <v>0</v>
      </c>
      <c r="D75" s="210">
        <v>0</v>
      </c>
      <c r="E75" s="210">
        <v>0</v>
      </c>
      <c r="F75" s="210">
        <v>0</v>
      </c>
      <c r="G75" s="210">
        <v>0</v>
      </c>
      <c r="H75" s="210">
        <v>0</v>
      </c>
      <c r="I75" s="156">
        <f t="shared" si="8"/>
        <v>0</v>
      </c>
      <c r="J75" s="19"/>
    </row>
    <row r="76" spans="1:10">
      <c r="A76" s="37">
        <v>12500</v>
      </c>
      <c r="B76" s="154" t="s">
        <v>33</v>
      </c>
      <c r="C76" s="210">
        <v>0</v>
      </c>
      <c r="D76" s="210">
        <v>0</v>
      </c>
      <c r="E76" s="210">
        <v>0</v>
      </c>
      <c r="F76" s="210">
        <v>0</v>
      </c>
      <c r="G76" s="210">
        <v>0</v>
      </c>
      <c r="H76" s="210">
        <v>0</v>
      </c>
      <c r="I76" s="156">
        <f t="shared" si="8"/>
        <v>0</v>
      </c>
      <c r="J76" s="19"/>
    </row>
    <row r="77" spans="1:10">
      <c r="A77" s="37" t="s">
        <v>103</v>
      </c>
      <c r="B77" s="154" t="s">
        <v>34</v>
      </c>
      <c r="C77" s="210">
        <v>0</v>
      </c>
      <c r="D77" s="210">
        <v>0</v>
      </c>
      <c r="E77" s="210">
        <v>0</v>
      </c>
      <c r="F77" s="210">
        <v>0</v>
      </c>
      <c r="G77" s="210">
        <v>0</v>
      </c>
      <c r="H77" s="210">
        <v>0</v>
      </c>
      <c r="I77" s="156">
        <f t="shared" si="8"/>
        <v>0</v>
      </c>
      <c r="J77" s="19"/>
    </row>
    <row r="78" spans="1:10">
      <c r="A78" s="37" t="s">
        <v>104</v>
      </c>
      <c r="B78" s="154" t="s">
        <v>35</v>
      </c>
      <c r="C78" s="210">
        <v>0</v>
      </c>
      <c r="D78" s="210">
        <v>0</v>
      </c>
      <c r="E78" s="210">
        <v>0</v>
      </c>
      <c r="F78" s="210">
        <v>0</v>
      </c>
      <c r="G78" s="210">
        <v>0</v>
      </c>
      <c r="H78" s="210">
        <v>0</v>
      </c>
      <c r="I78" s="156">
        <f t="shared" si="8"/>
        <v>0</v>
      </c>
      <c r="J78" s="19"/>
    </row>
    <row r="79" spans="1:10">
      <c r="A79" s="37" t="s">
        <v>105</v>
      </c>
      <c r="B79" s="154" t="s">
        <v>36</v>
      </c>
      <c r="C79" s="210">
        <v>0</v>
      </c>
      <c r="D79" s="210">
        <v>0</v>
      </c>
      <c r="E79" s="210">
        <v>0</v>
      </c>
      <c r="F79" s="210">
        <v>0</v>
      </c>
      <c r="G79" s="210">
        <v>0</v>
      </c>
      <c r="H79" s="210">
        <v>0</v>
      </c>
      <c r="I79" s="156">
        <f t="shared" si="8"/>
        <v>0</v>
      </c>
      <c r="J79" s="19"/>
    </row>
    <row r="80" spans="1:10">
      <c r="A80" s="37" t="s">
        <v>107</v>
      </c>
      <c r="B80" s="154" t="s">
        <v>106</v>
      </c>
      <c r="C80" s="210">
        <v>0</v>
      </c>
      <c r="D80" s="210">
        <v>0</v>
      </c>
      <c r="E80" s="210">
        <v>0</v>
      </c>
      <c r="F80" s="210">
        <v>0</v>
      </c>
      <c r="G80" s="210">
        <v>0</v>
      </c>
      <c r="H80" s="210">
        <v>0</v>
      </c>
      <c r="I80" s="156">
        <f t="shared" si="8"/>
        <v>0</v>
      </c>
      <c r="J80" s="19"/>
    </row>
    <row r="81" spans="1:10">
      <c r="A81" s="206" t="s">
        <v>109</v>
      </c>
      <c r="B81" s="162" t="s">
        <v>108</v>
      </c>
      <c r="C81" s="210">
        <v>0</v>
      </c>
      <c r="D81" s="210">
        <v>0</v>
      </c>
      <c r="E81" s="210">
        <v>0</v>
      </c>
      <c r="F81" s="210">
        <v>0</v>
      </c>
      <c r="G81" s="210">
        <v>0</v>
      </c>
      <c r="H81" s="210">
        <v>0</v>
      </c>
      <c r="I81" s="156">
        <f t="shared" si="8"/>
        <v>0</v>
      </c>
      <c r="J81" s="19"/>
    </row>
    <row r="82" spans="1:10">
      <c r="A82" s="206">
        <v>12520</v>
      </c>
      <c r="B82" s="162" t="s">
        <v>110</v>
      </c>
      <c r="C82" s="210">
        <v>0</v>
      </c>
      <c r="D82" s="210">
        <v>0</v>
      </c>
      <c r="E82" s="210">
        <v>0</v>
      </c>
      <c r="F82" s="210">
        <v>0</v>
      </c>
      <c r="G82" s="210">
        <v>0</v>
      </c>
      <c r="H82" s="210">
        <v>0</v>
      </c>
      <c r="I82" s="156">
        <f t="shared" si="8"/>
        <v>0</v>
      </c>
      <c r="J82" s="19"/>
    </row>
    <row r="83" spans="1:10">
      <c r="A83" s="206">
        <v>12525</v>
      </c>
      <c r="B83" s="154" t="s">
        <v>471</v>
      </c>
      <c r="C83" s="210">
        <v>0</v>
      </c>
      <c r="D83" s="210">
        <v>0</v>
      </c>
      <c r="E83" s="210">
        <v>0</v>
      </c>
      <c r="F83" s="210">
        <v>0</v>
      </c>
      <c r="G83" s="210">
        <v>0</v>
      </c>
      <c r="H83" s="210">
        <v>0</v>
      </c>
      <c r="I83" s="156">
        <f t="shared" si="8"/>
        <v>0</v>
      </c>
      <c r="J83" s="19"/>
    </row>
    <row r="84" spans="1:10">
      <c r="A84" s="40"/>
      <c r="B84" s="154" t="s">
        <v>37</v>
      </c>
      <c r="C84" s="210">
        <v>0</v>
      </c>
      <c r="D84" s="210">
        <v>0</v>
      </c>
      <c r="E84" s="210">
        <v>0</v>
      </c>
      <c r="F84" s="210">
        <v>0</v>
      </c>
      <c r="G84" s="210">
        <v>0</v>
      </c>
      <c r="H84" s="210">
        <v>0</v>
      </c>
      <c r="I84" s="156">
        <f t="shared" ref="I84" si="9">SUM(C84:H84)</f>
        <v>0</v>
      </c>
      <c r="J84" s="19"/>
    </row>
    <row r="85" spans="1:10" ht="14.4" customHeight="1">
      <c r="A85" s="14"/>
      <c r="B85" s="184" t="s">
        <v>111</v>
      </c>
      <c r="C85" s="204">
        <f>SUM(C66:C84)</f>
        <v>0</v>
      </c>
      <c r="D85" s="204">
        <f t="shared" ref="D85:I85" si="10">SUM(D66:D84)</f>
        <v>0</v>
      </c>
      <c r="E85" s="204">
        <f t="shared" si="10"/>
        <v>0</v>
      </c>
      <c r="F85" s="204">
        <f t="shared" si="10"/>
        <v>0</v>
      </c>
      <c r="G85" s="204">
        <f t="shared" si="10"/>
        <v>0</v>
      </c>
      <c r="H85" s="204">
        <f t="shared" si="10"/>
        <v>0</v>
      </c>
      <c r="I85" s="204">
        <f t="shared" si="10"/>
        <v>0</v>
      </c>
      <c r="J85" s="19"/>
    </row>
    <row r="86" spans="1:10">
      <c r="A86" s="37" t="s">
        <v>112</v>
      </c>
      <c r="B86" s="208"/>
      <c r="C86" s="205"/>
      <c r="D86" s="205"/>
      <c r="E86" s="205"/>
      <c r="F86" s="205"/>
      <c r="G86" s="205"/>
      <c r="H86" s="205"/>
      <c r="I86" s="211"/>
      <c r="J86" s="19"/>
    </row>
    <row r="87" spans="1:10">
      <c r="A87" s="207" t="s">
        <v>114</v>
      </c>
      <c r="B87" s="156" t="s">
        <v>113</v>
      </c>
      <c r="C87" s="156"/>
      <c r="D87" s="156"/>
      <c r="E87" s="156"/>
      <c r="F87" s="156"/>
      <c r="G87" s="156"/>
      <c r="H87" s="156"/>
      <c r="I87" s="156"/>
      <c r="J87" s="19"/>
    </row>
    <row r="88" spans="1:10">
      <c r="A88" s="37" t="s">
        <v>115</v>
      </c>
      <c r="B88" s="154" t="s">
        <v>472</v>
      </c>
      <c r="C88" s="210">
        <v>0</v>
      </c>
      <c r="D88" s="210">
        <v>0</v>
      </c>
      <c r="E88" s="210">
        <v>0</v>
      </c>
      <c r="F88" s="210">
        <v>0</v>
      </c>
      <c r="G88" s="210">
        <v>0</v>
      </c>
      <c r="H88" s="210">
        <v>0</v>
      </c>
      <c r="I88" s="156">
        <f t="shared" ref="I88:I102" si="11">SUM(C88:H88)</f>
        <v>0</v>
      </c>
      <c r="J88" s="19"/>
    </row>
    <row r="89" spans="1:10">
      <c r="A89" s="37" t="s">
        <v>116</v>
      </c>
      <c r="B89" s="154" t="s">
        <v>473</v>
      </c>
      <c r="C89" s="210">
        <v>0</v>
      </c>
      <c r="D89" s="210">
        <v>0</v>
      </c>
      <c r="E89" s="210">
        <v>0</v>
      </c>
      <c r="F89" s="210">
        <v>0</v>
      </c>
      <c r="G89" s="210">
        <v>0</v>
      </c>
      <c r="H89" s="210">
        <v>0</v>
      </c>
      <c r="I89" s="156">
        <f t="shared" si="11"/>
        <v>0</v>
      </c>
      <c r="J89" s="19"/>
    </row>
    <row r="90" spans="1:10">
      <c r="A90" s="37" t="s">
        <v>118</v>
      </c>
      <c r="B90" s="154" t="s">
        <v>117</v>
      </c>
      <c r="C90" s="210">
        <v>0</v>
      </c>
      <c r="D90" s="210">
        <v>0</v>
      </c>
      <c r="E90" s="210">
        <v>0</v>
      </c>
      <c r="F90" s="210">
        <v>0</v>
      </c>
      <c r="G90" s="210">
        <v>0</v>
      </c>
      <c r="H90" s="210">
        <v>0</v>
      </c>
      <c r="I90" s="156">
        <f t="shared" si="11"/>
        <v>0</v>
      </c>
      <c r="J90" s="19"/>
    </row>
    <row r="91" spans="1:10">
      <c r="A91" s="37" t="s">
        <v>120</v>
      </c>
      <c r="B91" s="154" t="s">
        <v>119</v>
      </c>
      <c r="C91" s="210">
        <v>0</v>
      </c>
      <c r="D91" s="210">
        <v>0</v>
      </c>
      <c r="E91" s="210">
        <v>0</v>
      </c>
      <c r="F91" s="210">
        <v>0</v>
      </c>
      <c r="G91" s="210">
        <v>0</v>
      </c>
      <c r="H91" s="210">
        <v>0</v>
      </c>
      <c r="I91" s="156">
        <f t="shared" si="11"/>
        <v>0</v>
      </c>
      <c r="J91" s="19"/>
    </row>
    <row r="92" spans="1:10">
      <c r="A92" s="37" t="s">
        <v>121</v>
      </c>
      <c r="B92" s="154" t="s">
        <v>474</v>
      </c>
      <c r="C92" s="210">
        <v>0</v>
      </c>
      <c r="D92" s="210">
        <v>0</v>
      </c>
      <c r="E92" s="210">
        <v>0</v>
      </c>
      <c r="F92" s="210">
        <v>0</v>
      </c>
      <c r="G92" s="210">
        <v>0</v>
      </c>
      <c r="H92" s="210">
        <v>0</v>
      </c>
      <c r="I92" s="156">
        <f t="shared" si="11"/>
        <v>0</v>
      </c>
      <c r="J92" s="19"/>
    </row>
    <row r="93" spans="1:10">
      <c r="A93" s="37" t="s">
        <v>122</v>
      </c>
      <c r="B93" s="154" t="s">
        <v>38</v>
      </c>
      <c r="C93" s="210">
        <v>0</v>
      </c>
      <c r="D93" s="210">
        <v>0</v>
      </c>
      <c r="E93" s="210">
        <v>0</v>
      </c>
      <c r="F93" s="210">
        <v>0</v>
      </c>
      <c r="G93" s="210">
        <v>0</v>
      </c>
      <c r="H93" s="210">
        <v>0</v>
      </c>
      <c r="I93" s="156">
        <f t="shared" si="11"/>
        <v>0</v>
      </c>
      <c r="J93" s="19"/>
    </row>
    <row r="94" spans="1:10">
      <c r="A94" s="37" t="s">
        <v>123</v>
      </c>
      <c r="B94" s="154" t="s">
        <v>39</v>
      </c>
      <c r="C94" s="210">
        <v>0</v>
      </c>
      <c r="D94" s="210">
        <v>0</v>
      </c>
      <c r="E94" s="210">
        <v>0</v>
      </c>
      <c r="F94" s="210">
        <v>0</v>
      </c>
      <c r="G94" s="210">
        <v>0</v>
      </c>
      <c r="H94" s="210">
        <v>0</v>
      </c>
      <c r="I94" s="156">
        <f t="shared" si="11"/>
        <v>0</v>
      </c>
      <c r="J94" s="19" t="s">
        <v>576</v>
      </c>
    </row>
    <row r="95" spans="1:10">
      <c r="A95" s="37" t="s">
        <v>125</v>
      </c>
      <c r="B95" s="154" t="s">
        <v>124</v>
      </c>
      <c r="C95" s="210">
        <v>0</v>
      </c>
      <c r="D95" s="210">
        <v>0</v>
      </c>
      <c r="E95" s="210">
        <v>0</v>
      </c>
      <c r="F95" s="210">
        <v>0</v>
      </c>
      <c r="G95" s="210">
        <v>0</v>
      </c>
      <c r="H95" s="210">
        <v>0</v>
      </c>
      <c r="I95" s="156">
        <f t="shared" si="11"/>
        <v>0</v>
      </c>
      <c r="J95" s="19"/>
    </row>
    <row r="96" spans="1:10">
      <c r="A96" s="37" t="s">
        <v>127</v>
      </c>
      <c r="B96" s="154" t="s">
        <v>126</v>
      </c>
      <c r="C96" s="210">
        <v>0</v>
      </c>
      <c r="D96" s="210">
        <v>0</v>
      </c>
      <c r="E96" s="210">
        <v>0</v>
      </c>
      <c r="F96" s="210">
        <v>0</v>
      </c>
      <c r="G96" s="210">
        <v>0</v>
      </c>
      <c r="H96" s="210">
        <v>0</v>
      </c>
      <c r="I96" s="156">
        <f t="shared" si="11"/>
        <v>0</v>
      </c>
      <c r="J96" s="19"/>
    </row>
    <row r="97" spans="1:14">
      <c r="A97" s="37" t="s">
        <v>129</v>
      </c>
      <c r="B97" s="154" t="s">
        <v>128</v>
      </c>
      <c r="C97" s="210">
        <v>0</v>
      </c>
      <c r="D97" s="210">
        <v>0</v>
      </c>
      <c r="E97" s="210">
        <v>0</v>
      </c>
      <c r="F97" s="210">
        <v>0</v>
      </c>
      <c r="G97" s="210">
        <v>0</v>
      </c>
      <c r="H97" s="210">
        <v>0</v>
      </c>
      <c r="I97" s="156">
        <f t="shared" si="11"/>
        <v>0</v>
      </c>
      <c r="J97" s="19"/>
    </row>
    <row r="98" spans="1:14">
      <c r="A98" s="37" t="s">
        <v>131</v>
      </c>
      <c r="B98" s="154" t="s">
        <v>130</v>
      </c>
      <c r="C98" s="210">
        <v>0</v>
      </c>
      <c r="D98" s="210">
        <v>0</v>
      </c>
      <c r="E98" s="210">
        <v>0</v>
      </c>
      <c r="F98" s="210">
        <v>0</v>
      </c>
      <c r="G98" s="210">
        <v>0</v>
      </c>
      <c r="H98" s="210">
        <v>0</v>
      </c>
      <c r="I98" s="156">
        <f t="shared" si="11"/>
        <v>0</v>
      </c>
      <c r="J98" s="19"/>
    </row>
    <row r="99" spans="1:14">
      <c r="A99" s="206">
        <v>12615</v>
      </c>
      <c r="B99" s="154" t="s">
        <v>132</v>
      </c>
      <c r="C99" s="210">
        <v>0</v>
      </c>
      <c r="D99" s="210">
        <v>0</v>
      </c>
      <c r="E99" s="210">
        <v>0</v>
      </c>
      <c r="F99" s="210">
        <v>0</v>
      </c>
      <c r="G99" s="210">
        <v>0</v>
      </c>
      <c r="H99" s="210">
        <v>0</v>
      </c>
      <c r="I99" s="156">
        <f t="shared" si="11"/>
        <v>0</v>
      </c>
      <c r="J99" s="19"/>
      <c r="L99" s="13">
        <v>12615</v>
      </c>
      <c r="M99" s="154" t="s">
        <v>133</v>
      </c>
      <c r="N99" s="154">
        <v>300000</v>
      </c>
    </row>
    <row r="100" spans="1:14">
      <c r="A100" s="206">
        <v>12616</v>
      </c>
      <c r="B100" s="154" t="s">
        <v>133</v>
      </c>
      <c r="C100" s="210">
        <v>0</v>
      </c>
      <c r="D100" s="210">
        <v>0</v>
      </c>
      <c r="E100" s="210">
        <v>0</v>
      </c>
      <c r="F100" s="210">
        <v>0</v>
      </c>
      <c r="G100" s="210">
        <v>0</v>
      </c>
      <c r="H100" s="210">
        <v>0</v>
      </c>
      <c r="I100" s="156">
        <f t="shared" si="11"/>
        <v>0</v>
      </c>
      <c r="J100" s="19"/>
      <c r="L100" s="13"/>
      <c r="M100" s="154"/>
      <c r="N100" s="154"/>
    </row>
    <row r="101" spans="1:14" ht="15" customHeight="1">
      <c r="A101" s="206">
        <v>12620</v>
      </c>
      <c r="B101" s="26" t="s">
        <v>135</v>
      </c>
      <c r="C101" s="210">
        <v>0</v>
      </c>
      <c r="D101" s="210">
        <v>0</v>
      </c>
      <c r="E101" s="210">
        <v>0</v>
      </c>
      <c r="F101" s="210">
        <v>0</v>
      </c>
      <c r="G101" s="210">
        <v>0</v>
      </c>
      <c r="H101" s="210">
        <v>0</v>
      </c>
      <c r="I101" s="156">
        <f t="shared" si="11"/>
        <v>0</v>
      </c>
      <c r="J101" s="19"/>
      <c r="L101" s="198" t="s">
        <v>134</v>
      </c>
      <c r="M101" s="198" t="s">
        <v>135</v>
      </c>
      <c r="N101" s="154">
        <v>0</v>
      </c>
    </row>
    <row r="102" spans="1:14" ht="15.5">
      <c r="A102" s="206">
        <v>12625</v>
      </c>
      <c r="B102" s="26" t="s">
        <v>136</v>
      </c>
      <c r="C102" s="210">
        <v>0</v>
      </c>
      <c r="D102" s="210">
        <v>0</v>
      </c>
      <c r="E102" s="210">
        <v>0</v>
      </c>
      <c r="F102" s="210">
        <v>0</v>
      </c>
      <c r="G102" s="210">
        <v>0</v>
      </c>
      <c r="H102" s="210">
        <v>0</v>
      </c>
      <c r="I102" s="156">
        <f t="shared" si="11"/>
        <v>0</v>
      </c>
      <c r="J102" s="19"/>
      <c r="L102" s="13">
        <v>12620</v>
      </c>
      <c r="M102" s="198" t="s">
        <v>136</v>
      </c>
      <c r="N102" s="154">
        <v>200000</v>
      </c>
    </row>
    <row r="103" spans="1:14" ht="15.5">
      <c r="A103" s="40"/>
      <c r="B103" s="154" t="s">
        <v>303</v>
      </c>
      <c r="C103" s="210">
        <v>0</v>
      </c>
      <c r="D103" s="210">
        <v>0</v>
      </c>
      <c r="E103" s="210">
        <v>0</v>
      </c>
      <c r="F103" s="210">
        <v>0</v>
      </c>
      <c r="G103" s="210">
        <v>0</v>
      </c>
      <c r="H103" s="210">
        <v>0</v>
      </c>
      <c r="I103" s="156">
        <f t="shared" ref="I103" si="12">SUM(C103:H103)</f>
        <v>0</v>
      </c>
      <c r="J103" s="19"/>
      <c r="L103" s="198" t="s">
        <v>577</v>
      </c>
      <c r="M103" s="198" t="s">
        <v>578</v>
      </c>
    </row>
    <row r="104" spans="1:14" ht="15.5">
      <c r="A104" s="40"/>
      <c r="B104" s="156" t="s">
        <v>137</v>
      </c>
      <c r="C104" s="156">
        <f>SUM(C88:C103)</f>
        <v>0</v>
      </c>
      <c r="D104" s="156">
        <f t="shared" ref="D104:I104" si="13">SUM(D88:D103)</f>
        <v>0</v>
      </c>
      <c r="E104" s="156">
        <f t="shared" si="13"/>
        <v>0</v>
      </c>
      <c r="F104" s="156">
        <f t="shared" si="13"/>
        <v>0</v>
      </c>
      <c r="G104" s="156">
        <f t="shared" si="13"/>
        <v>0</v>
      </c>
      <c r="H104" s="156">
        <f t="shared" si="13"/>
        <v>0</v>
      </c>
      <c r="I104" s="156">
        <f t="shared" si="13"/>
        <v>0</v>
      </c>
      <c r="J104" s="19"/>
      <c r="L104" s="199"/>
      <c r="M104" s="199"/>
    </row>
    <row r="105" spans="1:14">
      <c r="A105" s="37" t="s">
        <v>138</v>
      </c>
      <c r="B105" s="156"/>
      <c r="C105" s="156"/>
      <c r="D105" s="156"/>
      <c r="E105" s="156"/>
      <c r="F105" s="156"/>
      <c r="G105" s="156"/>
      <c r="H105" s="156"/>
      <c r="I105" s="156"/>
      <c r="J105" s="19"/>
    </row>
    <row r="106" spans="1:14">
      <c r="A106" s="207" t="s">
        <v>140</v>
      </c>
      <c r="B106" s="156" t="s">
        <v>139</v>
      </c>
      <c r="C106" s="156"/>
      <c r="D106" s="156"/>
      <c r="E106" s="156"/>
      <c r="F106" s="156"/>
      <c r="G106" s="156"/>
      <c r="H106" s="156"/>
      <c r="I106" s="156"/>
      <c r="J106" s="19"/>
    </row>
    <row r="107" spans="1:14">
      <c r="A107" s="37" t="s">
        <v>141</v>
      </c>
      <c r="B107" s="154" t="s">
        <v>475</v>
      </c>
      <c r="C107" s="210">
        <v>0</v>
      </c>
      <c r="D107" s="210">
        <v>0</v>
      </c>
      <c r="E107" s="210">
        <v>0</v>
      </c>
      <c r="F107" s="210">
        <v>0</v>
      </c>
      <c r="G107" s="210">
        <v>0</v>
      </c>
      <c r="H107" s="210">
        <v>0</v>
      </c>
      <c r="I107" s="156">
        <f t="shared" ref="I107:I108" si="14">SUM(C107:H107)</f>
        <v>0</v>
      </c>
      <c r="J107" s="19"/>
    </row>
    <row r="108" spans="1:14">
      <c r="A108" s="206" t="s">
        <v>143</v>
      </c>
      <c r="B108" s="154" t="s">
        <v>142</v>
      </c>
      <c r="C108" s="210">
        <v>0</v>
      </c>
      <c r="D108" s="210">
        <v>0</v>
      </c>
      <c r="E108" s="210">
        <v>0</v>
      </c>
      <c r="F108" s="210">
        <v>0</v>
      </c>
      <c r="G108" s="210">
        <v>0</v>
      </c>
      <c r="H108" s="210">
        <v>0</v>
      </c>
      <c r="I108" s="156">
        <f t="shared" si="14"/>
        <v>0</v>
      </c>
      <c r="J108" s="19"/>
    </row>
    <row r="109" spans="1:14">
      <c r="A109" s="40"/>
      <c r="B109" s="154" t="s">
        <v>144</v>
      </c>
      <c r="C109" s="210">
        <v>0</v>
      </c>
      <c r="D109" s="210">
        <v>0</v>
      </c>
      <c r="E109" s="210">
        <v>0</v>
      </c>
      <c r="F109" s="210">
        <v>0</v>
      </c>
      <c r="G109" s="210">
        <v>0</v>
      </c>
      <c r="H109" s="210">
        <v>0</v>
      </c>
      <c r="I109" s="156">
        <f t="shared" ref="I109" si="15">SUM(C109:H109)</f>
        <v>0</v>
      </c>
      <c r="J109" s="19"/>
    </row>
    <row r="110" spans="1:14" ht="14.4" customHeight="1">
      <c r="A110" s="14"/>
      <c r="B110" s="156" t="s">
        <v>145</v>
      </c>
      <c r="C110" s="156">
        <f>SUM(C107:C109)</f>
        <v>0</v>
      </c>
      <c r="D110" s="156">
        <f t="shared" ref="D110:I110" si="16">SUM(D107:D109)</f>
        <v>0</v>
      </c>
      <c r="E110" s="156">
        <f t="shared" si="16"/>
        <v>0</v>
      </c>
      <c r="F110" s="156">
        <f t="shared" si="16"/>
        <v>0</v>
      </c>
      <c r="G110" s="156">
        <f t="shared" si="16"/>
        <v>0</v>
      </c>
      <c r="H110" s="156">
        <f t="shared" si="16"/>
        <v>0</v>
      </c>
      <c r="I110" s="156">
        <f t="shared" si="16"/>
        <v>0</v>
      </c>
      <c r="J110" s="19"/>
    </row>
    <row r="111" spans="1:14">
      <c r="A111" s="37" t="s">
        <v>146</v>
      </c>
      <c r="B111" s="203"/>
      <c r="C111" s="202"/>
      <c r="D111" s="202"/>
      <c r="E111" s="202"/>
      <c r="F111" s="202"/>
      <c r="G111" s="202"/>
      <c r="H111" s="202"/>
      <c r="I111" s="203"/>
      <c r="J111" s="19"/>
    </row>
    <row r="112" spans="1:14">
      <c r="A112" s="207" t="s">
        <v>148</v>
      </c>
      <c r="B112" s="156" t="s">
        <v>147</v>
      </c>
      <c r="C112" s="156"/>
      <c r="D112" s="156"/>
      <c r="E112" s="156"/>
      <c r="F112" s="156"/>
      <c r="G112" s="156"/>
      <c r="H112" s="156"/>
      <c r="I112" s="156"/>
      <c r="J112" s="19"/>
    </row>
    <row r="113" spans="1:10">
      <c r="A113" s="37" t="s">
        <v>149</v>
      </c>
      <c r="B113" s="162" t="s">
        <v>304</v>
      </c>
      <c r="C113" s="210">
        <v>0</v>
      </c>
      <c r="D113" s="210">
        <v>0</v>
      </c>
      <c r="E113" s="210">
        <v>0</v>
      </c>
      <c r="F113" s="210">
        <v>0</v>
      </c>
      <c r="G113" s="210">
        <v>0</v>
      </c>
      <c r="H113" s="210">
        <v>0</v>
      </c>
      <c r="I113" s="156">
        <f t="shared" ref="I113:I126" si="17">SUM(C113:H113)</f>
        <v>0</v>
      </c>
      <c r="J113" s="19"/>
    </row>
    <row r="114" spans="1:10">
      <c r="A114" s="37" t="s">
        <v>150</v>
      </c>
      <c r="B114" s="154" t="s">
        <v>585</v>
      </c>
      <c r="C114" s="210">
        <v>0</v>
      </c>
      <c r="D114" s="210">
        <v>0</v>
      </c>
      <c r="E114" s="210">
        <v>0</v>
      </c>
      <c r="F114" s="210">
        <v>0</v>
      </c>
      <c r="G114" s="210">
        <v>0</v>
      </c>
      <c r="H114" s="210">
        <v>0</v>
      </c>
      <c r="I114" s="156">
        <f t="shared" si="17"/>
        <v>0</v>
      </c>
      <c r="J114" s="19"/>
    </row>
    <row r="115" spans="1:10">
      <c r="A115" s="37" t="s">
        <v>152</v>
      </c>
      <c r="B115" s="154" t="s">
        <v>151</v>
      </c>
      <c r="C115" s="210">
        <v>0</v>
      </c>
      <c r="D115" s="210">
        <v>0</v>
      </c>
      <c r="E115" s="210">
        <v>0</v>
      </c>
      <c r="F115" s="210">
        <v>0</v>
      </c>
      <c r="G115" s="210">
        <v>0</v>
      </c>
      <c r="H115" s="210">
        <v>0</v>
      </c>
      <c r="I115" s="156">
        <f t="shared" si="17"/>
        <v>0</v>
      </c>
      <c r="J115" s="19"/>
    </row>
    <row r="116" spans="1:10">
      <c r="A116" s="37">
        <v>12710</v>
      </c>
      <c r="B116" s="154" t="s">
        <v>153</v>
      </c>
      <c r="C116" s="210">
        <v>0</v>
      </c>
      <c r="D116" s="210">
        <v>0</v>
      </c>
      <c r="E116" s="210">
        <v>0</v>
      </c>
      <c r="F116" s="210">
        <v>0</v>
      </c>
      <c r="G116" s="210">
        <v>0</v>
      </c>
      <c r="H116" s="210">
        <v>0</v>
      </c>
      <c r="I116" s="156">
        <f t="shared" si="17"/>
        <v>0</v>
      </c>
      <c r="J116" s="19"/>
    </row>
    <row r="117" spans="1:10">
      <c r="A117" s="37" t="s">
        <v>154</v>
      </c>
      <c r="B117" s="154" t="s">
        <v>327</v>
      </c>
      <c r="C117" s="210">
        <v>0</v>
      </c>
      <c r="D117" s="210">
        <v>0</v>
      </c>
      <c r="E117" s="210">
        <v>0</v>
      </c>
      <c r="F117" s="210">
        <v>0</v>
      </c>
      <c r="G117" s="210">
        <v>0</v>
      </c>
      <c r="H117" s="210">
        <v>0</v>
      </c>
      <c r="I117" s="156">
        <f t="shared" si="17"/>
        <v>0</v>
      </c>
      <c r="J117" s="19"/>
    </row>
    <row r="118" spans="1:10">
      <c r="A118" s="37" t="s">
        <v>155</v>
      </c>
      <c r="B118" s="154" t="s">
        <v>306</v>
      </c>
      <c r="C118" s="210">
        <v>0</v>
      </c>
      <c r="D118" s="210">
        <v>0</v>
      </c>
      <c r="E118" s="210">
        <v>0</v>
      </c>
      <c r="F118" s="210">
        <v>0</v>
      </c>
      <c r="G118" s="210">
        <v>0</v>
      </c>
      <c r="H118" s="210">
        <v>0</v>
      </c>
      <c r="I118" s="156">
        <f t="shared" si="17"/>
        <v>0</v>
      </c>
      <c r="J118" s="19"/>
    </row>
    <row r="119" spans="1:10">
      <c r="A119" s="37" t="s">
        <v>156</v>
      </c>
      <c r="B119" s="210" t="s">
        <v>326</v>
      </c>
      <c r="C119" s="210">
        <v>0</v>
      </c>
      <c r="D119" s="210">
        <v>0</v>
      </c>
      <c r="E119" s="210">
        <v>0</v>
      </c>
      <c r="F119" s="210">
        <v>0</v>
      </c>
      <c r="G119" s="210">
        <v>0</v>
      </c>
      <c r="H119" s="210">
        <v>0</v>
      </c>
      <c r="I119" s="156">
        <f t="shared" si="17"/>
        <v>0</v>
      </c>
      <c r="J119" s="19"/>
    </row>
    <row r="120" spans="1:10">
      <c r="A120" s="37" t="s">
        <v>157</v>
      </c>
      <c r="B120" s="210" t="s">
        <v>325</v>
      </c>
      <c r="C120" s="210">
        <v>0</v>
      </c>
      <c r="D120" s="210">
        <v>0</v>
      </c>
      <c r="E120" s="210">
        <v>0</v>
      </c>
      <c r="F120" s="210">
        <v>0</v>
      </c>
      <c r="G120" s="210">
        <v>0</v>
      </c>
      <c r="H120" s="210">
        <v>0</v>
      </c>
      <c r="I120" s="156">
        <f t="shared" si="17"/>
        <v>0</v>
      </c>
      <c r="J120" s="19"/>
    </row>
    <row r="121" spans="1:10">
      <c r="A121" s="37" t="s">
        <v>159</v>
      </c>
      <c r="B121" s="154" t="s">
        <v>158</v>
      </c>
      <c r="C121" s="210">
        <v>0</v>
      </c>
      <c r="D121" s="210">
        <v>0</v>
      </c>
      <c r="E121" s="210">
        <v>0</v>
      </c>
      <c r="F121" s="210">
        <v>0</v>
      </c>
      <c r="G121" s="210">
        <v>0</v>
      </c>
      <c r="H121" s="210">
        <v>0</v>
      </c>
      <c r="I121" s="156">
        <f t="shared" si="17"/>
        <v>0</v>
      </c>
      <c r="J121" s="19"/>
    </row>
    <row r="122" spans="1:10">
      <c r="A122" s="37" t="s">
        <v>161</v>
      </c>
      <c r="B122" s="154" t="s">
        <v>160</v>
      </c>
      <c r="C122" s="210">
        <v>0</v>
      </c>
      <c r="D122" s="210">
        <v>0</v>
      </c>
      <c r="E122" s="210">
        <v>0</v>
      </c>
      <c r="F122" s="210">
        <v>0</v>
      </c>
      <c r="G122" s="210">
        <v>0</v>
      </c>
      <c r="H122" s="210">
        <v>0</v>
      </c>
      <c r="I122" s="156">
        <f t="shared" si="17"/>
        <v>0</v>
      </c>
      <c r="J122" s="19"/>
    </row>
    <row r="123" spans="1:10">
      <c r="A123" s="37" t="s">
        <v>162</v>
      </c>
      <c r="B123" s="154" t="s">
        <v>579</v>
      </c>
      <c r="C123" s="210">
        <v>0</v>
      </c>
      <c r="D123" s="210">
        <v>0</v>
      </c>
      <c r="E123" s="210">
        <v>0</v>
      </c>
      <c r="F123" s="210">
        <v>0</v>
      </c>
      <c r="G123" s="210">
        <v>0</v>
      </c>
      <c r="H123" s="210">
        <v>0</v>
      </c>
      <c r="I123" s="156">
        <f t="shared" si="17"/>
        <v>0</v>
      </c>
      <c r="J123" s="19"/>
    </row>
    <row r="124" spans="1:10">
      <c r="A124" s="37" t="s">
        <v>164</v>
      </c>
      <c r="B124" s="154" t="s">
        <v>163</v>
      </c>
      <c r="C124" s="210">
        <v>0</v>
      </c>
      <c r="D124" s="210">
        <v>0</v>
      </c>
      <c r="E124" s="210">
        <v>0</v>
      </c>
      <c r="F124" s="210">
        <v>0</v>
      </c>
      <c r="G124" s="210">
        <v>0</v>
      </c>
      <c r="H124" s="210">
        <v>0</v>
      </c>
      <c r="I124" s="156">
        <f t="shared" si="17"/>
        <v>0</v>
      </c>
      <c r="J124" s="19"/>
    </row>
    <row r="125" spans="1:10">
      <c r="A125" s="206" t="s">
        <v>166</v>
      </c>
      <c r="B125" s="154" t="s">
        <v>165</v>
      </c>
      <c r="C125" s="210">
        <v>0</v>
      </c>
      <c r="D125" s="210">
        <v>0</v>
      </c>
      <c r="E125" s="210">
        <v>0</v>
      </c>
      <c r="F125" s="210">
        <v>0</v>
      </c>
      <c r="G125" s="210">
        <v>0</v>
      </c>
      <c r="H125" s="210">
        <v>0</v>
      </c>
      <c r="I125" s="156">
        <f t="shared" si="17"/>
        <v>0</v>
      </c>
      <c r="J125" s="19"/>
    </row>
    <row r="126" spans="1:10">
      <c r="A126" s="40"/>
      <c r="B126" s="154" t="s">
        <v>167</v>
      </c>
      <c r="C126" s="210">
        <v>0</v>
      </c>
      <c r="D126" s="210">
        <v>0</v>
      </c>
      <c r="E126" s="210">
        <v>0</v>
      </c>
      <c r="F126" s="210">
        <v>0</v>
      </c>
      <c r="G126" s="210">
        <v>0</v>
      </c>
      <c r="H126" s="210">
        <v>0</v>
      </c>
      <c r="I126" s="156">
        <f t="shared" si="17"/>
        <v>0</v>
      </c>
      <c r="J126" s="19"/>
    </row>
    <row r="127" spans="1:10" ht="14.4" customHeight="1">
      <c r="A127" s="14"/>
      <c r="B127" s="156" t="s">
        <v>168</v>
      </c>
      <c r="C127" s="156">
        <f>SUM(C113:C126)</f>
        <v>0</v>
      </c>
      <c r="D127" s="156">
        <f t="shared" ref="D127:I127" si="18">SUM(D113:D126)</f>
        <v>0</v>
      </c>
      <c r="E127" s="156">
        <f t="shared" si="18"/>
        <v>0</v>
      </c>
      <c r="F127" s="156">
        <f t="shared" si="18"/>
        <v>0</v>
      </c>
      <c r="G127" s="156">
        <f t="shared" si="18"/>
        <v>0</v>
      </c>
      <c r="H127" s="156">
        <f t="shared" si="18"/>
        <v>0</v>
      </c>
      <c r="I127" s="156">
        <f t="shared" si="18"/>
        <v>0</v>
      </c>
      <c r="J127" s="19"/>
    </row>
    <row r="128" spans="1:10" ht="14.4" customHeight="1">
      <c r="A128" s="14"/>
      <c r="B128" s="203"/>
      <c r="C128" s="202"/>
      <c r="D128" s="202"/>
      <c r="E128" s="202"/>
      <c r="F128" s="202"/>
      <c r="G128" s="202"/>
      <c r="H128" s="202"/>
      <c r="I128" s="203"/>
      <c r="J128" s="19"/>
    </row>
    <row r="129" spans="1:10">
      <c r="A129" s="207" t="s">
        <v>171</v>
      </c>
      <c r="B129" s="156" t="s">
        <v>170</v>
      </c>
      <c r="C129" s="156"/>
      <c r="D129" s="156"/>
      <c r="E129" s="156"/>
      <c r="F129" s="156"/>
      <c r="G129" s="156"/>
      <c r="H129" s="156"/>
      <c r="I129" s="156"/>
      <c r="J129" s="19"/>
    </row>
    <row r="130" spans="1:10">
      <c r="A130" s="37" t="s">
        <v>173</v>
      </c>
      <c r="B130" s="154" t="s">
        <v>172</v>
      </c>
      <c r="C130" s="210">
        <v>0</v>
      </c>
      <c r="D130" s="210">
        <v>0</v>
      </c>
      <c r="E130" s="210">
        <v>0</v>
      </c>
      <c r="F130" s="210">
        <v>0</v>
      </c>
      <c r="G130" s="210">
        <v>0</v>
      </c>
      <c r="H130" s="210">
        <v>0</v>
      </c>
      <c r="I130" s="156">
        <f t="shared" ref="I130:I134" si="19">SUM(C130:H130)</f>
        <v>0</v>
      </c>
      <c r="J130" s="19"/>
    </row>
    <row r="131" spans="1:10">
      <c r="A131" s="37">
        <v>12815</v>
      </c>
      <c r="B131" s="154" t="s">
        <v>174</v>
      </c>
      <c r="C131" s="210">
        <v>0</v>
      </c>
      <c r="D131" s="210">
        <v>0</v>
      </c>
      <c r="E131" s="210">
        <v>0</v>
      </c>
      <c r="F131" s="210">
        <v>0</v>
      </c>
      <c r="G131" s="210">
        <v>0</v>
      </c>
      <c r="H131" s="210">
        <v>0</v>
      </c>
      <c r="I131" s="156">
        <f t="shared" si="19"/>
        <v>0</v>
      </c>
      <c r="J131" s="19"/>
    </row>
    <row r="132" spans="1:10">
      <c r="A132" s="37" t="s">
        <v>176</v>
      </c>
      <c r="B132" s="154" t="s">
        <v>175</v>
      </c>
      <c r="C132" s="210">
        <v>0</v>
      </c>
      <c r="D132" s="210">
        <v>0</v>
      </c>
      <c r="E132" s="210">
        <v>0</v>
      </c>
      <c r="F132" s="210">
        <v>0</v>
      </c>
      <c r="G132" s="210">
        <v>0</v>
      </c>
      <c r="H132" s="210">
        <v>0</v>
      </c>
      <c r="I132" s="156">
        <f t="shared" si="19"/>
        <v>0</v>
      </c>
      <c r="J132" s="19"/>
    </row>
    <row r="133" spans="1:10">
      <c r="A133" s="37" t="s">
        <v>178</v>
      </c>
      <c r="B133" s="154" t="s">
        <v>177</v>
      </c>
      <c r="C133" s="210">
        <v>0</v>
      </c>
      <c r="D133" s="210">
        <v>0</v>
      </c>
      <c r="E133" s="210">
        <v>0</v>
      </c>
      <c r="F133" s="210">
        <v>0</v>
      </c>
      <c r="G133" s="210">
        <v>0</v>
      </c>
      <c r="H133" s="210">
        <v>0</v>
      </c>
      <c r="I133" s="156">
        <f t="shared" si="19"/>
        <v>0</v>
      </c>
      <c r="J133" s="19"/>
    </row>
    <row r="134" spans="1:10">
      <c r="A134" s="37" t="s">
        <v>180</v>
      </c>
      <c r="B134" s="154" t="s">
        <v>179</v>
      </c>
      <c r="C134" s="210">
        <v>0</v>
      </c>
      <c r="D134" s="210">
        <v>0</v>
      </c>
      <c r="E134" s="210">
        <v>0</v>
      </c>
      <c r="F134" s="210">
        <v>0</v>
      </c>
      <c r="G134" s="210">
        <v>0</v>
      </c>
      <c r="H134" s="210">
        <v>0</v>
      </c>
      <c r="I134" s="156">
        <f t="shared" si="19"/>
        <v>0</v>
      </c>
      <c r="J134" s="19"/>
    </row>
    <row r="135" spans="1:10">
      <c r="A135" s="206" t="s">
        <v>182</v>
      </c>
      <c r="B135" s="154" t="s">
        <v>181</v>
      </c>
      <c r="C135" s="210">
        <v>0</v>
      </c>
      <c r="D135" s="210">
        <v>0</v>
      </c>
      <c r="E135" s="210">
        <v>0</v>
      </c>
      <c r="F135" s="210">
        <v>0</v>
      </c>
      <c r="G135" s="210">
        <v>0</v>
      </c>
      <c r="H135" s="210">
        <v>0</v>
      </c>
      <c r="I135" s="156">
        <f>SUM(C135:H135)</f>
        <v>0</v>
      </c>
      <c r="J135" s="19"/>
    </row>
    <row r="136" spans="1:10">
      <c r="A136" s="40"/>
      <c r="B136" s="154" t="s">
        <v>183</v>
      </c>
      <c r="C136" s="210">
        <v>0</v>
      </c>
      <c r="D136" s="210">
        <v>0</v>
      </c>
      <c r="E136" s="210">
        <v>0</v>
      </c>
      <c r="F136" s="210">
        <v>0</v>
      </c>
      <c r="G136" s="210">
        <v>0</v>
      </c>
      <c r="H136" s="210">
        <v>0</v>
      </c>
      <c r="I136" s="156">
        <f>SUM(C136:H136)</f>
        <v>0</v>
      </c>
      <c r="J136" s="19"/>
    </row>
    <row r="137" spans="1:10" ht="14.4" customHeight="1">
      <c r="A137" s="14"/>
      <c r="B137" s="156" t="s">
        <v>184</v>
      </c>
      <c r="C137" s="156">
        <f>SUM(C130:C136)</f>
        <v>0</v>
      </c>
      <c r="D137" s="156">
        <f t="shared" ref="D137:H137" si="20">SUM(D130:D136)</f>
        <v>0</v>
      </c>
      <c r="E137" s="156">
        <f t="shared" si="20"/>
        <v>0</v>
      </c>
      <c r="F137" s="156">
        <f t="shared" si="20"/>
        <v>0</v>
      </c>
      <c r="G137" s="156">
        <f t="shared" si="20"/>
        <v>0</v>
      </c>
      <c r="H137" s="156">
        <f t="shared" si="20"/>
        <v>0</v>
      </c>
      <c r="I137" s="156">
        <f>SUM(I130:I136)</f>
        <v>0</v>
      </c>
      <c r="J137" s="19"/>
    </row>
    <row r="138" spans="1:10">
      <c r="A138" s="37" t="s">
        <v>185</v>
      </c>
      <c r="B138" s="203"/>
      <c r="C138" s="202"/>
      <c r="D138" s="202"/>
      <c r="E138" s="202"/>
      <c r="F138" s="202"/>
      <c r="G138" s="202"/>
      <c r="H138" s="202"/>
      <c r="I138" s="203"/>
      <c r="J138" s="19"/>
    </row>
    <row r="139" spans="1:10">
      <c r="A139" s="37" t="s">
        <v>187</v>
      </c>
      <c r="B139" s="156" t="s">
        <v>186</v>
      </c>
      <c r="C139" s="156"/>
      <c r="D139" s="156"/>
      <c r="E139" s="156"/>
      <c r="F139" s="156"/>
      <c r="G139" s="156"/>
      <c r="H139" s="156"/>
      <c r="I139" s="156"/>
      <c r="J139" s="19"/>
    </row>
    <row r="140" spans="1:10">
      <c r="A140" s="37">
        <v>12859</v>
      </c>
      <c r="B140" s="154" t="s">
        <v>41</v>
      </c>
      <c r="C140" s="210">
        <v>0</v>
      </c>
      <c r="D140" s="210">
        <v>0</v>
      </c>
      <c r="E140" s="210">
        <v>0</v>
      </c>
      <c r="F140" s="210">
        <v>0</v>
      </c>
      <c r="G140" s="210">
        <v>0</v>
      </c>
      <c r="H140" s="210">
        <v>0</v>
      </c>
      <c r="I140" s="156">
        <f t="shared" ref="I140:I146" si="21">SUM(C140:H140)</f>
        <v>0</v>
      </c>
      <c r="J140" s="19"/>
    </row>
    <row r="141" spans="1:10">
      <c r="A141" s="37">
        <v>12860</v>
      </c>
      <c r="B141" s="154" t="s">
        <v>188</v>
      </c>
      <c r="C141" s="210">
        <v>0</v>
      </c>
      <c r="D141" s="210">
        <v>0</v>
      </c>
      <c r="E141" s="210">
        <v>0</v>
      </c>
      <c r="F141" s="210">
        <v>0</v>
      </c>
      <c r="G141" s="210">
        <v>0</v>
      </c>
      <c r="H141" s="210">
        <v>0</v>
      </c>
      <c r="I141" s="156">
        <f t="shared" si="21"/>
        <v>0</v>
      </c>
      <c r="J141" s="19"/>
    </row>
    <row r="142" spans="1:10">
      <c r="A142" s="37">
        <v>12861</v>
      </c>
      <c r="B142" s="154" t="s">
        <v>189</v>
      </c>
      <c r="C142" s="210">
        <v>0</v>
      </c>
      <c r="D142" s="210">
        <v>0</v>
      </c>
      <c r="E142" s="210">
        <v>0</v>
      </c>
      <c r="F142" s="210">
        <v>0</v>
      </c>
      <c r="G142" s="210">
        <v>0</v>
      </c>
      <c r="H142" s="210">
        <v>0</v>
      </c>
      <c r="I142" s="156">
        <f t="shared" si="21"/>
        <v>0</v>
      </c>
      <c r="J142" s="19"/>
    </row>
    <row r="143" spans="1:10">
      <c r="A143" s="37">
        <v>12862</v>
      </c>
      <c r="B143" s="154" t="s">
        <v>190</v>
      </c>
      <c r="C143" s="210">
        <v>0</v>
      </c>
      <c r="D143" s="210">
        <v>0</v>
      </c>
      <c r="E143" s="210">
        <v>0</v>
      </c>
      <c r="F143" s="210">
        <v>0</v>
      </c>
      <c r="G143" s="210">
        <v>0</v>
      </c>
      <c r="H143" s="210">
        <v>0</v>
      </c>
      <c r="I143" s="156">
        <f t="shared" si="21"/>
        <v>0</v>
      </c>
      <c r="J143" s="19"/>
    </row>
    <row r="144" spans="1:10">
      <c r="A144" s="37">
        <v>12863</v>
      </c>
      <c r="B144" s="154" t="s">
        <v>191</v>
      </c>
      <c r="C144" s="210">
        <v>0</v>
      </c>
      <c r="D144" s="210">
        <v>0</v>
      </c>
      <c r="E144" s="210">
        <v>0</v>
      </c>
      <c r="F144" s="210">
        <v>0</v>
      </c>
      <c r="G144" s="210">
        <v>0</v>
      </c>
      <c r="H144" s="210">
        <v>0</v>
      </c>
      <c r="I144" s="156">
        <f t="shared" si="21"/>
        <v>0</v>
      </c>
      <c r="J144" s="19"/>
    </row>
    <row r="145" spans="1:10">
      <c r="A145" s="37">
        <v>12864</v>
      </c>
      <c r="B145" s="154" t="s">
        <v>307</v>
      </c>
      <c r="C145" s="210">
        <v>0</v>
      </c>
      <c r="D145" s="210">
        <v>0</v>
      </c>
      <c r="E145" s="210">
        <v>0</v>
      </c>
      <c r="F145" s="210">
        <v>0</v>
      </c>
      <c r="G145" s="210">
        <v>0</v>
      </c>
      <c r="H145" s="210">
        <v>0</v>
      </c>
      <c r="I145" s="156">
        <f t="shared" si="21"/>
        <v>0</v>
      </c>
      <c r="J145" s="19"/>
    </row>
    <row r="146" spans="1:10">
      <c r="A146" s="37">
        <v>12865</v>
      </c>
      <c r="B146" s="154" t="s">
        <v>192</v>
      </c>
      <c r="C146" s="210">
        <v>0</v>
      </c>
      <c r="D146" s="210">
        <v>0</v>
      </c>
      <c r="E146" s="210">
        <v>0</v>
      </c>
      <c r="F146" s="210">
        <v>0</v>
      </c>
      <c r="G146" s="210">
        <v>0</v>
      </c>
      <c r="H146" s="210">
        <v>0</v>
      </c>
      <c r="I146" s="156">
        <f t="shared" si="21"/>
        <v>0</v>
      </c>
      <c r="J146" s="19"/>
    </row>
    <row r="147" spans="1:10">
      <c r="A147" s="40"/>
      <c r="B147" s="154" t="s">
        <v>193</v>
      </c>
      <c r="C147" s="210">
        <v>0</v>
      </c>
      <c r="D147" s="210">
        <v>0</v>
      </c>
      <c r="E147" s="210">
        <v>0</v>
      </c>
      <c r="F147" s="210">
        <v>0</v>
      </c>
      <c r="G147" s="210">
        <v>0</v>
      </c>
      <c r="H147" s="210">
        <v>0</v>
      </c>
      <c r="I147" s="156">
        <f t="shared" ref="I147" si="22">SUM(C147:H147)</f>
        <v>0</v>
      </c>
      <c r="J147" s="19"/>
    </row>
    <row r="148" spans="1:10" ht="16.25" customHeight="1">
      <c r="A148" s="14"/>
      <c r="B148" s="156" t="s">
        <v>580</v>
      </c>
      <c r="C148" s="156">
        <f>SUM(C140:C147)</f>
        <v>0</v>
      </c>
      <c r="D148" s="156">
        <f t="shared" ref="D148:I148" si="23">SUM(D140:D147)</f>
        <v>0</v>
      </c>
      <c r="E148" s="156">
        <f t="shared" si="23"/>
        <v>0</v>
      </c>
      <c r="F148" s="156">
        <f t="shared" si="23"/>
        <v>0</v>
      </c>
      <c r="G148" s="156">
        <f t="shared" si="23"/>
        <v>0</v>
      </c>
      <c r="H148" s="156">
        <f t="shared" si="23"/>
        <v>0</v>
      </c>
      <c r="I148" s="156">
        <f t="shared" si="23"/>
        <v>0</v>
      </c>
      <c r="J148" s="19"/>
    </row>
    <row r="149" spans="1:10">
      <c r="B149" s="156"/>
      <c r="C149" s="156"/>
      <c r="D149" s="156"/>
      <c r="E149" s="156"/>
      <c r="F149" s="156"/>
      <c r="G149" s="156"/>
      <c r="H149" s="156"/>
      <c r="I149" s="156"/>
      <c r="J149" s="178"/>
    </row>
    <row r="150" spans="1:10">
      <c r="B150" s="169" t="s">
        <v>308</v>
      </c>
      <c r="C150" s="170">
        <f>C21+C34+C41+C63+C86+C105+C110+C127+C137+C148</f>
        <v>0</v>
      </c>
      <c r="D150" s="170">
        <f t="shared" ref="D150:I150" si="24">D21+D34+D41+D63+D86+D105+D110+D127+D137+D148</f>
        <v>0</v>
      </c>
      <c r="E150" s="170">
        <f t="shared" si="24"/>
        <v>0</v>
      </c>
      <c r="F150" s="170">
        <f t="shared" si="24"/>
        <v>0</v>
      </c>
      <c r="G150" s="170">
        <f t="shared" si="24"/>
        <v>0</v>
      </c>
      <c r="H150" s="170">
        <f t="shared" si="24"/>
        <v>0</v>
      </c>
      <c r="I150" s="170">
        <f t="shared" si="24"/>
        <v>0</v>
      </c>
      <c r="J150" s="19"/>
    </row>
    <row r="151" spans="1:10">
      <c r="B151" s="236"/>
      <c r="C151" s="85"/>
      <c r="D151" s="85"/>
      <c r="E151" s="85"/>
      <c r="F151" s="85"/>
      <c r="G151" s="85"/>
      <c r="H151" s="85"/>
      <c r="I151" s="91"/>
      <c r="J151" s="19"/>
    </row>
    <row r="152" spans="1:10">
      <c r="B152" s="156" t="s">
        <v>493</v>
      </c>
      <c r="C152" s="85"/>
      <c r="D152" s="85"/>
      <c r="E152" s="85"/>
      <c r="F152" s="85"/>
      <c r="G152" s="85"/>
      <c r="H152" s="85"/>
      <c r="I152" s="91"/>
      <c r="J152" s="19"/>
    </row>
    <row r="153" spans="1:10">
      <c r="B153" s="154" t="s">
        <v>331</v>
      </c>
      <c r="C153" s="210">
        <v>0</v>
      </c>
      <c r="D153" s="210">
        <v>0</v>
      </c>
      <c r="E153" s="210">
        <v>0</v>
      </c>
      <c r="F153" s="210">
        <v>0</v>
      </c>
      <c r="G153" s="210">
        <v>0</v>
      </c>
      <c r="H153" s="210">
        <v>0</v>
      </c>
      <c r="I153" s="156">
        <f t="shared" ref="I153:I164" si="25">SUM(C153:H153)</f>
        <v>0</v>
      </c>
      <c r="J153" s="19"/>
    </row>
    <row r="154" spans="1:10">
      <c r="B154" s="154" t="s">
        <v>502</v>
      </c>
      <c r="C154" s="210">
        <v>0</v>
      </c>
      <c r="D154" s="210">
        <v>0</v>
      </c>
      <c r="E154" s="210">
        <v>0</v>
      </c>
      <c r="F154" s="210">
        <v>0</v>
      </c>
      <c r="G154" s="210">
        <v>0</v>
      </c>
      <c r="H154" s="210">
        <v>0</v>
      </c>
      <c r="I154" s="156">
        <f t="shared" si="25"/>
        <v>0</v>
      </c>
      <c r="J154" s="19"/>
    </row>
    <row r="155" spans="1:10">
      <c r="B155" s="154" t="s">
        <v>328</v>
      </c>
      <c r="C155" s="210">
        <v>0</v>
      </c>
      <c r="D155" s="210">
        <v>0</v>
      </c>
      <c r="E155" s="210">
        <v>0</v>
      </c>
      <c r="F155" s="210">
        <v>0</v>
      </c>
      <c r="G155" s="210">
        <v>0</v>
      </c>
      <c r="H155" s="210">
        <v>0</v>
      </c>
      <c r="I155" s="156">
        <f t="shared" si="25"/>
        <v>0</v>
      </c>
      <c r="J155" s="19"/>
    </row>
    <row r="156" spans="1:10">
      <c r="B156" s="154" t="s">
        <v>500</v>
      </c>
      <c r="C156" s="210">
        <v>0</v>
      </c>
      <c r="D156" s="210">
        <v>0</v>
      </c>
      <c r="E156" s="210">
        <v>0</v>
      </c>
      <c r="F156" s="210">
        <v>0</v>
      </c>
      <c r="G156" s="210">
        <v>0</v>
      </c>
      <c r="H156" s="210">
        <v>0</v>
      </c>
      <c r="I156" s="156">
        <f t="shared" si="25"/>
        <v>0</v>
      </c>
      <c r="J156" s="19"/>
    </row>
    <row r="157" spans="1:10">
      <c r="B157" s="154" t="s">
        <v>329</v>
      </c>
      <c r="C157" s="210">
        <v>0</v>
      </c>
      <c r="D157" s="210">
        <v>0</v>
      </c>
      <c r="E157" s="210">
        <v>0</v>
      </c>
      <c r="F157" s="210">
        <v>0</v>
      </c>
      <c r="G157" s="210">
        <v>0</v>
      </c>
      <c r="H157" s="210">
        <v>0</v>
      </c>
      <c r="I157" s="156">
        <f t="shared" si="25"/>
        <v>0</v>
      </c>
      <c r="J157" s="19"/>
    </row>
    <row r="158" spans="1:10">
      <c r="B158" s="154" t="s">
        <v>309</v>
      </c>
      <c r="C158" s="210">
        <v>0</v>
      </c>
      <c r="D158" s="210">
        <v>0</v>
      </c>
      <c r="E158" s="210">
        <v>0</v>
      </c>
      <c r="F158" s="210">
        <v>0</v>
      </c>
      <c r="G158" s="210">
        <v>0</v>
      </c>
      <c r="H158" s="210">
        <v>0</v>
      </c>
      <c r="I158" s="156">
        <f t="shared" si="25"/>
        <v>0</v>
      </c>
      <c r="J158" s="19"/>
    </row>
    <row r="159" spans="1:10">
      <c r="B159" s="154" t="s">
        <v>501</v>
      </c>
      <c r="C159" s="210">
        <v>0</v>
      </c>
      <c r="D159" s="210">
        <v>0</v>
      </c>
      <c r="E159" s="210">
        <v>0</v>
      </c>
      <c r="F159" s="210">
        <v>0</v>
      </c>
      <c r="G159" s="210">
        <v>0</v>
      </c>
      <c r="H159" s="210">
        <v>0</v>
      </c>
      <c r="I159" s="156">
        <f t="shared" si="25"/>
        <v>0</v>
      </c>
      <c r="J159" s="19"/>
    </row>
    <row r="160" spans="1:10">
      <c r="B160" s="210" t="s">
        <v>330</v>
      </c>
      <c r="C160" s="210">
        <v>0</v>
      </c>
      <c r="D160" s="210">
        <v>0</v>
      </c>
      <c r="E160" s="210">
        <v>0</v>
      </c>
      <c r="F160" s="210">
        <v>0</v>
      </c>
      <c r="G160" s="210">
        <v>0</v>
      </c>
      <c r="H160" s="210">
        <v>0</v>
      </c>
      <c r="I160" s="156">
        <f t="shared" si="25"/>
        <v>0</v>
      </c>
      <c r="J160" s="19"/>
    </row>
    <row r="161" spans="2:10">
      <c r="B161" s="210" t="s">
        <v>330</v>
      </c>
      <c r="C161" s="210">
        <v>0</v>
      </c>
      <c r="D161" s="210">
        <v>0</v>
      </c>
      <c r="E161" s="210">
        <v>0</v>
      </c>
      <c r="F161" s="210">
        <v>0</v>
      </c>
      <c r="G161" s="210">
        <v>0</v>
      </c>
      <c r="H161" s="210">
        <v>0</v>
      </c>
      <c r="I161" s="156">
        <f t="shared" si="25"/>
        <v>0</v>
      </c>
      <c r="J161" s="19"/>
    </row>
    <row r="162" spans="2:10">
      <c r="B162" s="210" t="s">
        <v>330</v>
      </c>
      <c r="C162" s="210">
        <v>0</v>
      </c>
      <c r="D162" s="210">
        <v>0</v>
      </c>
      <c r="E162" s="210">
        <v>0</v>
      </c>
      <c r="F162" s="210">
        <v>0</v>
      </c>
      <c r="G162" s="210">
        <v>0</v>
      </c>
      <c r="H162" s="210">
        <v>0</v>
      </c>
      <c r="I162" s="156">
        <f t="shared" si="25"/>
        <v>0</v>
      </c>
      <c r="J162" s="19"/>
    </row>
    <row r="163" spans="2:10">
      <c r="B163" s="210" t="s">
        <v>330</v>
      </c>
      <c r="C163" s="210">
        <v>0</v>
      </c>
      <c r="D163" s="210">
        <v>0</v>
      </c>
      <c r="E163" s="210">
        <v>0</v>
      </c>
      <c r="F163" s="210">
        <v>0</v>
      </c>
      <c r="G163" s="210">
        <v>0</v>
      </c>
      <c r="H163" s="210">
        <v>0</v>
      </c>
      <c r="I163" s="156">
        <f t="shared" si="25"/>
        <v>0</v>
      </c>
      <c r="J163" s="19"/>
    </row>
    <row r="164" spans="2:10">
      <c r="B164" s="210" t="s">
        <v>427</v>
      </c>
      <c r="C164" s="210">
        <v>0</v>
      </c>
      <c r="D164" s="210">
        <v>0</v>
      </c>
      <c r="E164" s="210">
        <v>0</v>
      </c>
      <c r="F164" s="210">
        <v>0</v>
      </c>
      <c r="G164" s="210">
        <v>0</v>
      </c>
      <c r="H164" s="210">
        <v>0</v>
      </c>
      <c r="I164" s="156">
        <f t="shared" si="25"/>
        <v>0</v>
      </c>
      <c r="J164" s="19"/>
    </row>
    <row r="165" spans="2:10">
      <c r="B165" s="175" t="s">
        <v>498</v>
      </c>
      <c r="C165" s="91">
        <f>SUM(C153:C164)</f>
        <v>0</v>
      </c>
      <c r="D165" s="91">
        <f t="shared" ref="D165:I165" si="26">SUM(D153:D164)</f>
        <v>0</v>
      </c>
      <c r="E165" s="91">
        <f t="shared" si="26"/>
        <v>0</v>
      </c>
      <c r="F165" s="91">
        <f t="shared" si="26"/>
        <v>0</v>
      </c>
      <c r="G165" s="91">
        <f t="shared" si="26"/>
        <v>0</v>
      </c>
      <c r="H165" s="91">
        <f t="shared" si="26"/>
        <v>0</v>
      </c>
      <c r="I165" s="91">
        <f t="shared" si="26"/>
        <v>0</v>
      </c>
      <c r="J165" s="19"/>
    </row>
    <row r="166" spans="2:10">
      <c r="B166" s="85"/>
      <c r="C166" s="85"/>
      <c r="D166" s="85"/>
      <c r="E166" s="85"/>
      <c r="F166" s="85"/>
      <c r="G166" s="85"/>
      <c r="H166" s="85"/>
      <c r="I166" s="91"/>
      <c r="J166" s="19"/>
    </row>
    <row r="167" spans="2:10">
      <c r="B167" s="169" t="s">
        <v>415</v>
      </c>
      <c r="C167" s="170">
        <f>+C150-C165</f>
        <v>0</v>
      </c>
      <c r="D167" s="170">
        <f>+D150-D165</f>
        <v>0</v>
      </c>
      <c r="E167" s="170">
        <f t="shared" ref="E167:I167" si="27">+E150-E165</f>
        <v>0</v>
      </c>
      <c r="F167" s="170">
        <f t="shared" si="27"/>
        <v>0</v>
      </c>
      <c r="G167" s="170">
        <f t="shared" si="27"/>
        <v>0</v>
      </c>
      <c r="H167" s="170">
        <f t="shared" si="27"/>
        <v>0</v>
      </c>
      <c r="I167" s="170">
        <f t="shared" si="27"/>
        <v>0</v>
      </c>
      <c r="J167" s="19"/>
    </row>
    <row r="168" spans="2:10">
      <c r="B168" s="85"/>
      <c r="C168" s="85"/>
      <c r="D168" s="85"/>
      <c r="E168" s="85"/>
      <c r="F168" s="85"/>
      <c r="G168" s="85"/>
      <c r="H168" s="85"/>
      <c r="I168" s="85"/>
      <c r="J168" s="19"/>
    </row>
    <row r="169" spans="2:10">
      <c r="J169" s="19"/>
    </row>
    <row r="170" spans="2:10">
      <c r="J170" s="19"/>
    </row>
    <row r="171" spans="2:10">
      <c r="J171" s="19"/>
    </row>
    <row r="172" spans="2:10">
      <c r="J172" s="19"/>
    </row>
    <row r="173" spans="2:10">
      <c r="J173" s="19"/>
    </row>
    <row r="174" spans="2:10">
      <c r="J174" s="19"/>
    </row>
    <row r="175" spans="2:10">
      <c r="J175" s="19"/>
    </row>
    <row r="176" spans="2:10">
      <c r="J176" s="19"/>
    </row>
    <row r="177" spans="10:10">
      <c r="J177" s="19"/>
    </row>
    <row r="178" spans="10:10">
      <c r="J178" s="19"/>
    </row>
    <row r="179" spans="10:10">
      <c r="J179" s="19"/>
    </row>
    <row r="180" spans="10:10">
      <c r="J180" s="19"/>
    </row>
    <row r="181" spans="10:10">
      <c r="J181" s="19"/>
    </row>
    <row r="182" spans="10:10">
      <c r="J182" s="19"/>
    </row>
    <row r="183" spans="10:10">
      <c r="J183" s="19"/>
    </row>
    <row r="184" spans="10:10">
      <c r="J184" s="19"/>
    </row>
    <row r="185" spans="10:10">
      <c r="J185" s="19"/>
    </row>
    <row r="186" spans="10:10">
      <c r="J186" s="19"/>
    </row>
    <row r="187" spans="10:10">
      <c r="J187" s="19"/>
    </row>
    <row r="188" spans="10:10">
      <c r="J188" s="19"/>
    </row>
    <row r="189" spans="10:10">
      <c r="J189" s="19"/>
    </row>
    <row r="190" spans="10:10">
      <c r="J190" s="19"/>
    </row>
    <row r="191" spans="10:10">
      <c r="J191" s="19"/>
    </row>
    <row r="192" spans="10:10">
      <c r="J192" s="19"/>
    </row>
    <row r="193" spans="10:10">
      <c r="J193" s="19"/>
    </row>
    <row r="194" spans="10:10">
      <c r="J194" s="19"/>
    </row>
    <row r="195" spans="10:10">
      <c r="J195" s="19"/>
    </row>
    <row r="196" spans="10:10">
      <c r="J196" s="19"/>
    </row>
    <row r="197" spans="10:10">
      <c r="J197" s="19"/>
    </row>
    <row r="198" spans="10:10">
      <c r="J198" s="19"/>
    </row>
    <row r="199" spans="10:10">
      <c r="J199" s="19"/>
    </row>
    <row r="200" spans="10:10">
      <c r="J200" s="19"/>
    </row>
    <row r="201" spans="10:10">
      <c r="J201" s="19"/>
    </row>
    <row r="202" spans="10:10">
      <c r="J202" s="19"/>
    </row>
    <row r="203" spans="10:10">
      <c r="J203" s="19"/>
    </row>
  </sheetData>
  <sheetProtection algorithmName="SHA-512" hashValue="F3hJoXy2P6MUYrDCupVmBBjpNeFhfNEJUKnmmkZTKPLVHanQqPpS/6fT0FI58htRrwvzE594f6PHQfsCwahgow==" saltValue="IoS+SOwuJFqX5s874JG3Mg==" spinCount="100000" sheet="1" objects="1" scenarios="1" selectLockedCells="1"/>
  <mergeCells count="3">
    <mergeCell ref="C5:D5"/>
    <mergeCell ref="E5:F5"/>
    <mergeCell ref="I5:I6"/>
  </mergeCells>
  <dataValidations count="1">
    <dataValidation type="whole" operator="greaterThanOrEqual" allowBlank="1" showInputMessage="1" showErrorMessage="1" error="Input whole number only" sqref="C8:H20 C153:H164 C38:H40 C44:H62 C66:H84 C88:H103 C107:H109 C113:H126 C130:H136 C140:H147 C25:H33" xr:uid="{14B8DE57-A034-438F-A3CD-FA67C2347349}">
      <formula1>0</formula1>
    </dataValidation>
  </dataValidations>
  <pageMargins left="0.51181102362204722" right="0.43307086614173229" top="0.51181102362204722" bottom="0.51181102362204722" header="0.31496062992125984" footer="0.31496062992125984"/>
  <pageSetup scale="98" fitToHeight="4" orientation="landscape" cellComments="atEnd" r:id="rId1"/>
  <headerFooter alignWithMargins="0">
    <oddFooter>&amp;L&amp;8&amp;F (&amp;A)&amp;R&amp;8Page &amp;P of &amp;N</oddFooter>
  </headerFooter>
  <rowBreaks count="3" manualBreakCount="3">
    <brk id="35" min="1" max="8" man="1"/>
    <brk id="105" min="1" max="8" man="1"/>
    <brk id="138" min="1"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FF0F8-C895-4663-81E3-2A1F445330FB}">
  <sheetPr codeName="Sheet6">
    <tabColor theme="1"/>
  </sheetPr>
  <dimension ref="B1:K37"/>
  <sheetViews>
    <sheetView topLeftCell="A3" workbookViewId="0">
      <selection activeCell="J37" sqref="J37"/>
    </sheetView>
  </sheetViews>
  <sheetFormatPr defaultRowHeight="14.5"/>
  <cols>
    <col min="2" max="2" width="28" bestFit="1" customWidth="1"/>
    <col min="3" max="3" width="20.54296875" customWidth="1"/>
    <col min="4" max="4" width="21" bestFit="1" customWidth="1"/>
    <col min="5" max="5" width="18.6328125" bestFit="1" customWidth="1"/>
    <col min="6" max="6" width="42.90625" customWidth="1"/>
    <col min="7" max="7" width="20.36328125" bestFit="1" customWidth="1"/>
    <col min="8" max="8" width="33" customWidth="1"/>
    <col min="9" max="9" width="16.6328125" bestFit="1" customWidth="1"/>
    <col min="10" max="10" width="25.54296875" bestFit="1" customWidth="1"/>
    <col min="11" max="11" width="44.08984375" customWidth="1"/>
  </cols>
  <sheetData>
    <row r="1" spans="2:11" ht="29">
      <c r="B1" s="1" t="s">
        <v>4</v>
      </c>
      <c r="C1" s="1" t="s">
        <v>196</v>
      </c>
      <c r="D1" s="2" t="s">
        <v>197</v>
      </c>
      <c r="E1" s="1" t="s">
        <v>9</v>
      </c>
      <c r="F1" s="1"/>
      <c r="G1" s="2" t="s">
        <v>198</v>
      </c>
      <c r="H1" s="2" t="s">
        <v>199</v>
      </c>
      <c r="I1" s="2" t="s">
        <v>200</v>
      </c>
      <c r="J1" s="2" t="s">
        <v>201</v>
      </c>
      <c r="K1" s="1" t="s">
        <v>1</v>
      </c>
    </row>
    <row r="2" spans="2:11">
      <c r="B2" s="3" t="s">
        <v>0</v>
      </c>
      <c r="C2" s="3" t="s">
        <v>0</v>
      </c>
      <c r="D2" s="3" t="s">
        <v>0</v>
      </c>
      <c r="E2" s="3" t="s">
        <v>0</v>
      </c>
      <c r="F2" s="3"/>
      <c r="G2" s="3" t="s">
        <v>0</v>
      </c>
      <c r="H2" s="3" t="s">
        <v>0</v>
      </c>
      <c r="I2" s="3" t="s">
        <v>0</v>
      </c>
      <c r="J2" s="3" t="s">
        <v>0</v>
      </c>
      <c r="K2" s="11" t="s">
        <v>0</v>
      </c>
    </row>
    <row r="3" spans="2:11">
      <c r="B3" t="s">
        <v>202</v>
      </c>
      <c r="C3" t="s">
        <v>203</v>
      </c>
      <c r="D3" t="s">
        <v>204</v>
      </c>
      <c r="E3" t="s">
        <v>205</v>
      </c>
      <c r="G3" t="s">
        <v>206</v>
      </c>
      <c r="H3" s="4" t="s">
        <v>207</v>
      </c>
      <c r="I3" s="4" t="s">
        <v>206</v>
      </c>
      <c r="J3" t="s">
        <v>208</v>
      </c>
      <c r="K3" s="5" t="s">
        <v>209</v>
      </c>
    </row>
    <row r="4" spans="2:11">
      <c r="B4" t="s">
        <v>210</v>
      </c>
      <c r="C4" t="s">
        <v>211</v>
      </c>
      <c r="D4" t="s">
        <v>203</v>
      </c>
      <c r="E4" t="s">
        <v>212</v>
      </c>
      <c r="G4" t="s">
        <v>213</v>
      </c>
      <c r="H4" t="s">
        <v>214</v>
      </c>
      <c r="I4" t="s">
        <v>215</v>
      </c>
      <c r="J4" t="s">
        <v>216</v>
      </c>
      <c r="K4" s="5" t="s">
        <v>217</v>
      </c>
    </row>
    <row r="5" spans="2:11">
      <c r="B5" t="s">
        <v>218</v>
      </c>
      <c r="C5" t="s">
        <v>204</v>
      </c>
      <c r="D5" t="s">
        <v>211</v>
      </c>
      <c r="E5" t="s">
        <v>219</v>
      </c>
      <c r="G5" t="s">
        <v>3</v>
      </c>
      <c r="I5" t="s">
        <v>220</v>
      </c>
      <c r="J5" t="s">
        <v>221</v>
      </c>
      <c r="K5" s="5" t="s">
        <v>222</v>
      </c>
    </row>
    <row r="6" spans="2:11" ht="29">
      <c r="B6" t="s">
        <v>223</v>
      </c>
      <c r="D6" t="s">
        <v>224</v>
      </c>
      <c r="E6" t="s">
        <v>225</v>
      </c>
      <c r="I6" t="s">
        <v>3</v>
      </c>
      <c r="J6" t="s">
        <v>226</v>
      </c>
      <c r="K6" s="6" t="s">
        <v>227</v>
      </c>
    </row>
    <row r="7" spans="2:11" ht="29">
      <c r="B7" t="s">
        <v>228</v>
      </c>
      <c r="E7" t="s">
        <v>229</v>
      </c>
      <c r="I7" t="s">
        <v>230</v>
      </c>
      <c r="J7" t="s">
        <v>3</v>
      </c>
      <c r="K7" s="6" t="s">
        <v>231</v>
      </c>
    </row>
    <row r="8" spans="2:11" ht="29">
      <c r="B8" t="s">
        <v>3</v>
      </c>
      <c r="K8" s="6" t="s">
        <v>232</v>
      </c>
    </row>
    <row r="9" spans="2:11">
      <c r="K9" s="10" t="s">
        <v>233</v>
      </c>
    </row>
    <row r="11" spans="2:11">
      <c r="B11" s="1" t="s">
        <v>5</v>
      </c>
      <c r="C11" s="1" t="s">
        <v>234</v>
      </c>
      <c r="D11" s="1" t="s">
        <v>235</v>
      </c>
      <c r="E11" s="1" t="s">
        <v>236</v>
      </c>
      <c r="F11" s="1" t="s">
        <v>195</v>
      </c>
      <c r="G11" s="1" t="s">
        <v>6</v>
      </c>
      <c r="H11" s="1" t="s">
        <v>7</v>
      </c>
      <c r="I11" s="1" t="s">
        <v>237</v>
      </c>
      <c r="J11" s="2" t="s">
        <v>238</v>
      </c>
      <c r="K11" s="2" t="s">
        <v>2</v>
      </c>
    </row>
    <row r="12" spans="2:11">
      <c r="B12" s="3" t="s">
        <v>0</v>
      </c>
      <c r="C12" s="3" t="s">
        <v>0</v>
      </c>
      <c r="D12" s="3" t="s">
        <v>0</v>
      </c>
      <c r="E12" s="3" t="s">
        <v>0</v>
      </c>
      <c r="F12" s="3" t="s">
        <v>0</v>
      </c>
      <c r="G12" s="3" t="s">
        <v>0</v>
      </c>
      <c r="H12" s="3" t="s">
        <v>0</v>
      </c>
      <c r="I12" s="3" t="s">
        <v>0</v>
      </c>
      <c r="J12" s="3" t="s">
        <v>0</v>
      </c>
      <c r="K12" s="3" t="s">
        <v>0</v>
      </c>
    </row>
    <row r="13" spans="2:11">
      <c r="B13" t="s">
        <v>239</v>
      </c>
      <c r="C13" t="s">
        <v>240</v>
      </c>
      <c r="D13" t="s">
        <v>241</v>
      </c>
      <c r="E13" t="s">
        <v>242</v>
      </c>
      <c r="F13" t="s">
        <v>243</v>
      </c>
      <c r="G13" t="s">
        <v>244</v>
      </c>
      <c r="H13" t="s">
        <v>245</v>
      </c>
      <c r="I13" t="s">
        <v>246</v>
      </c>
      <c r="J13" t="s">
        <v>247</v>
      </c>
      <c r="K13" t="s">
        <v>248</v>
      </c>
    </row>
    <row r="14" spans="2:11">
      <c r="B14" t="s">
        <v>249</v>
      </c>
      <c r="C14" t="s">
        <v>250</v>
      </c>
      <c r="D14" t="s">
        <v>251</v>
      </c>
      <c r="E14" t="s">
        <v>252</v>
      </c>
      <c r="F14" t="s">
        <v>253</v>
      </c>
      <c r="G14" t="s">
        <v>254</v>
      </c>
      <c r="H14" t="s">
        <v>255</v>
      </c>
      <c r="I14" t="s">
        <v>256</v>
      </c>
      <c r="J14">
        <v>1</v>
      </c>
      <c r="K14" t="s">
        <v>257</v>
      </c>
    </row>
    <row r="15" spans="2:11">
      <c r="B15" t="s">
        <v>258</v>
      </c>
      <c r="C15" t="s">
        <v>259</v>
      </c>
      <c r="D15" t="s">
        <v>260</v>
      </c>
      <c r="E15" t="s">
        <v>247</v>
      </c>
      <c r="F15" t="s">
        <v>261</v>
      </c>
      <c r="G15" t="s">
        <v>262</v>
      </c>
      <c r="H15" t="s">
        <v>263</v>
      </c>
      <c r="I15" t="s">
        <v>247</v>
      </c>
      <c r="J15">
        <v>2</v>
      </c>
      <c r="K15" t="s">
        <v>264</v>
      </c>
    </row>
    <row r="16" spans="2:11">
      <c r="B16" t="s">
        <v>265</v>
      </c>
      <c r="C16" t="s">
        <v>266</v>
      </c>
      <c r="D16" t="s">
        <v>267</v>
      </c>
      <c r="G16" t="s">
        <v>268</v>
      </c>
      <c r="H16" t="s">
        <v>247</v>
      </c>
      <c r="J16">
        <v>3</v>
      </c>
    </row>
    <row r="17" spans="2:10">
      <c r="B17" t="s">
        <v>269</v>
      </c>
      <c r="C17" t="s">
        <v>270</v>
      </c>
      <c r="D17" t="s">
        <v>271</v>
      </c>
      <c r="G17" t="s">
        <v>247</v>
      </c>
      <c r="J17">
        <v>4</v>
      </c>
    </row>
    <row r="18" spans="2:10">
      <c r="J18">
        <v>5</v>
      </c>
    </row>
    <row r="19" spans="2:10">
      <c r="B19" s="1" t="s">
        <v>272</v>
      </c>
      <c r="C19" s="1" t="s">
        <v>273</v>
      </c>
      <c r="D19" s="9" t="s">
        <v>274</v>
      </c>
      <c r="E19" s="1" t="s">
        <v>275</v>
      </c>
      <c r="F19" s="1" t="s">
        <v>276</v>
      </c>
      <c r="J19">
        <v>6</v>
      </c>
    </row>
    <row r="20" spans="2:10">
      <c r="B20" s="3" t="s">
        <v>0</v>
      </c>
      <c r="C20" s="3" t="s">
        <v>0</v>
      </c>
      <c r="D20" t="s">
        <v>277</v>
      </c>
      <c r="E20" t="s">
        <v>0</v>
      </c>
      <c r="F20" s="7" t="s">
        <v>278</v>
      </c>
      <c r="G20" s="7" t="s">
        <v>279</v>
      </c>
      <c r="J20">
        <v>7</v>
      </c>
    </row>
    <row r="21" spans="2:10">
      <c r="B21" t="s">
        <v>247</v>
      </c>
      <c r="C21" t="s">
        <v>280</v>
      </c>
      <c r="D21" t="s">
        <v>281</v>
      </c>
      <c r="E21" t="s">
        <v>282</v>
      </c>
      <c r="F21" s="7" t="s">
        <v>0</v>
      </c>
      <c r="G21" s="7" t="s">
        <v>0</v>
      </c>
      <c r="I21">
        <v>8</v>
      </c>
      <c r="J21">
        <v>8</v>
      </c>
    </row>
    <row r="22" spans="2:10">
      <c r="B22" t="s">
        <v>283</v>
      </c>
      <c r="C22" t="s">
        <v>224</v>
      </c>
      <c r="D22" t="s">
        <v>284</v>
      </c>
      <c r="E22" t="s">
        <v>285</v>
      </c>
      <c r="F22" s="8" t="s">
        <v>286</v>
      </c>
      <c r="G22" s="8" t="s">
        <v>287</v>
      </c>
      <c r="I22">
        <v>10</v>
      </c>
      <c r="J22">
        <v>9</v>
      </c>
    </row>
    <row r="23" spans="2:10">
      <c r="B23" t="s">
        <v>40</v>
      </c>
      <c r="C23" t="s">
        <v>288</v>
      </c>
      <c r="D23" t="s">
        <v>289</v>
      </c>
      <c r="E23" t="s">
        <v>247</v>
      </c>
      <c r="F23" s="8" t="s">
        <v>290</v>
      </c>
      <c r="G23" s="8" t="s">
        <v>291</v>
      </c>
      <c r="I23">
        <v>11</v>
      </c>
      <c r="J23">
        <v>10</v>
      </c>
    </row>
    <row r="24" spans="2:10">
      <c r="B24" t="s">
        <v>292</v>
      </c>
      <c r="C24" t="s">
        <v>293</v>
      </c>
      <c r="F24" s="8" t="s">
        <v>294</v>
      </c>
      <c r="G24" s="8" t="s">
        <v>295</v>
      </c>
      <c r="I24">
        <v>12</v>
      </c>
      <c r="J24">
        <v>11</v>
      </c>
    </row>
    <row r="25" spans="2:10">
      <c r="B25" t="s">
        <v>296</v>
      </c>
      <c r="C25" t="s">
        <v>247</v>
      </c>
      <c r="F25" s="8" t="s">
        <v>297</v>
      </c>
      <c r="G25" s="8" t="s">
        <v>298</v>
      </c>
      <c r="I25">
        <v>13</v>
      </c>
      <c r="J25">
        <v>12</v>
      </c>
    </row>
    <row r="26" spans="2:10">
      <c r="B26" t="s">
        <v>3</v>
      </c>
      <c r="C26" t="s">
        <v>44</v>
      </c>
      <c r="F26" s="8" t="s">
        <v>299</v>
      </c>
      <c r="G26" s="8" t="s">
        <v>300</v>
      </c>
      <c r="I26">
        <v>14</v>
      </c>
      <c r="J26">
        <v>13</v>
      </c>
    </row>
    <row r="27" spans="2:10">
      <c r="I27" t="s">
        <v>301</v>
      </c>
      <c r="J27">
        <v>14</v>
      </c>
    </row>
    <row r="28" spans="2:10">
      <c r="J28">
        <v>15</v>
      </c>
    </row>
    <row r="29" spans="2:10">
      <c r="J29">
        <v>16</v>
      </c>
    </row>
    <row r="30" spans="2:10">
      <c r="J30">
        <v>17</v>
      </c>
    </row>
    <row r="31" spans="2:10">
      <c r="J31">
        <v>18</v>
      </c>
    </row>
    <row r="32" spans="2:10">
      <c r="J32">
        <v>19</v>
      </c>
    </row>
    <row r="33" spans="10:10">
      <c r="J33">
        <v>20</v>
      </c>
    </row>
    <row r="34" spans="10:10">
      <c r="J34">
        <v>21</v>
      </c>
    </row>
    <row r="35" spans="10:10">
      <c r="J35">
        <v>22</v>
      </c>
    </row>
    <row r="36" spans="10:10">
      <c r="J36">
        <v>23</v>
      </c>
    </row>
    <row r="37" spans="10:10">
      <c r="J37">
        <v>24</v>
      </c>
    </row>
  </sheetData>
  <dataValidations count="1">
    <dataValidation type="list" allowBlank="1" showInputMessage="1" showErrorMessage="1" sqref="I2:J2" xr:uid="{772C220A-C098-4FB2-9364-EFB7700BBD35}">
      <formula1>$C$2:$C$5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CRD Report" ma:contentTypeID="0x010100D809BF5185529448913938B570F2AEE90E00CB02AC2711AD0F4CA5E8811EA2A9477D" ma:contentTypeVersion="20" ma:contentTypeDescription="All reports except staff reports." ma:contentTypeScope="" ma:versionID="c7c50a08e001d4b6eda5f5e69d57fa6a">
  <xsd:schema xmlns:xsd="http://www.w3.org/2001/XMLSchema" xmlns:xs="http://www.w3.org/2001/XMLSchema" xmlns:p="http://schemas.microsoft.com/office/2006/metadata/properties" xmlns:ns3="3550f18b-028b-4ebc-a7ae-342009dc9486" targetNamespace="http://schemas.microsoft.com/office/2006/metadata/properties" ma:root="true" ma:fieldsID="1ce4ded551b15a4a1082cab52b0e1eac" ns3:_="">
    <xsd:import namespace="3550f18b-028b-4ebc-a7ae-342009dc9486"/>
    <xsd:element name="properties">
      <xsd:complexType>
        <xsd:sequence>
          <xsd:element name="documentManagement">
            <xsd:complexType>
              <xsd:all>
                <xsd:element ref="ns3:Report_x0020_Document_x0020_Sub-category" minOccurs="0"/>
                <xsd:element ref="ns3:Draft_x002f_Final" minOccurs="0"/>
                <xsd:element ref="ns3:Date_x0020_Published" minOccurs="0"/>
                <xsd:element ref="ns3:Submitted_x0020_by" minOccurs="0"/>
                <xsd:element ref="ns3:_dlc_DocId" minOccurs="0"/>
                <xsd:element ref="ns3:RCSTaxHTField1" minOccurs="0"/>
                <xsd:element ref="ns3:_dlc_DocIdUrl" minOccurs="0"/>
                <xsd:element ref="ns3:Service12TaxHTField0" minOccurs="0"/>
                <xsd:element ref="ns3:_dlc_DocIdPersistId" minOccurs="0"/>
                <xsd:element ref="ns3:TaxKeywordTaxHTField"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0f18b-028b-4ebc-a7ae-342009dc9486" elementFormDefault="qualified">
    <xsd:import namespace="http://schemas.microsoft.com/office/2006/documentManagement/types"/>
    <xsd:import namespace="http://schemas.microsoft.com/office/infopath/2007/PartnerControls"/>
    <xsd:element name="Report_x0020_Document_x0020_Sub-category" ma:index="3" nillable="true" ma:displayName="Report Document Category" ma:format="Dropdown" ma:internalName="Report_x0020_Document_x0020_Sub_x002d_category">
      <xsd:simpleType>
        <xsd:restriction base="dms:Choice">
          <xsd:enumeration value="Annual Report"/>
          <xsd:enumeration value="Consultant Report"/>
          <xsd:enumeration value="General Report"/>
          <xsd:enumeration value="Inspection Report"/>
          <xsd:enumeration value="Routine Report"/>
          <xsd:enumeration value="Statistics"/>
          <xsd:enumeration value="Study"/>
        </xsd:restriction>
      </xsd:simpleType>
    </xsd:element>
    <xsd:element name="Draft_x002f_Final" ma:index="4" nillable="true" ma:displayName="Draft/Final" ma:default="Draft" ma:format="Dropdown" ma:internalName="Draft_x002F_Final">
      <xsd:simpleType>
        <xsd:restriction base="dms:Choice">
          <xsd:enumeration value="Draft"/>
          <xsd:enumeration value="Working"/>
          <xsd:enumeration value="Final"/>
          <xsd:enumeration value="Published"/>
        </xsd:restriction>
      </xsd:simpleType>
    </xsd:element>
    <xsd:element name="Date_x0020_Published" ma:index="6" nillable="true" ma:displayName="Date Published" ma:description="Date Published" ma:format="DateOnly" ma:internalName="Date_x0020_Published">
      <xsd:simpleType>
        <xsd:restriction base="dms:DateTime"/>
      </xsd:simpleType>
    </xsd:element>
    <xsd:element name="Submitted_x0020_by" ma:index="7" nillable="true" ma:displayName="Submitted By" ma:internalName="Submitted_x0020_by">
      <xsd:simpleType>
        <xsd:restriction base="dms:Text">
          <xsd:maxLength value="255"/>
        </xsd:restriction>
      </xsd:simple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RCSTaxHTField1" ma:index="14" nillable="true" ma:taxonomy="true" ma:internalName="RCSTaxHTField1" ma:taxonomyFieldName="RCS" ma:displayName="RCS" ma:default="" ma:fieldId="{10936d99-6ace-49e6-b65c-1ae4df1f9d9b}" ma:sspId="3e7b56a3-2b43-4dad-88aa-02b49f65760d" ma:termSetId="9e47291d-71f5-4720-b505-93b5d4db35f2" ma:anchorId="00000000-0000-0000-0000-000000000000" ma:open="false" ma:isKeyword="false">
      <xsd:complexType>
        <xsd:sequence>
          <xsd:element ref="pc:Terms" minOccurs="0" maxOccurs="1"/>
        </xsd:sequence>
      </xsd:complex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ervice12TaxHTField0" ma:index="16" nillable="true" ma:taxonomy="true" ma:internalName="Service12TaxHTField0" ma:taxonomyFieldName="Service12" ma:displayName="Service" ma:default="" ma:fieldId="{58e0b6d6-fd95-4c3d-ab83-cec8c4cca0d9}" ma:sspId="3e7b56a3-2b43-4dad-88aa-02b49f65760d" ma:termSetId="a192b9ab-fb34-422d-a89c-216f5d632447" ma:anchorId="00000000-0000-0000-0000-000000000000" ma:open="false" ma:isKeyword="false">
      <xsd:complexType>
        <xsd:sequence>
          <xsd:element ref="pc:Terms" minOccurs="0" maxOccurs="1"/>
        </xsd:sequence>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TaxKeywordTaxHTField" ma:index="2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23" nillable="true" ma:displayName="Taxonomy Catch All Column" ma:hidden="true" ma:list="{9c5650b3-eb70-46b4-b134-f5efb8d07366}" ma:internalName="TaxCatchAll" ma:showField="CatchAllData" ma:web="d9317a9e-ca54-4e56-9d00-75ed2604f37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c5650b3-eb70-46b4-b134-f5efb8d07366}" ma:internalName="TaxCatchAllLabel" ma:readOnly="true" ma:showField="CatchAllDataLabel" ma:web="d9317a9e-ca54-4e56-9d00-75ed2604f3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5" ma:displayName="Author"/>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ma:index="2" ma:displayName="Subject"/>
        <xsd:element ref="dc:description" minOccurs="0" maxOccurs="1" ma:index="9" ma:displayName="Comments"/>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3550f18b-028b-4ebc-a7ae-342009dc9486">
      <Value>224</Value>
      <Value>692</Value>
    </TaxCatchAll>
    <Submitted_x0020_by xmlns="3550f18b-028b-4ebc-a7ae-342009dc9486" xsi:nil="true"/>
    <Date_x0020_Published xmlns="3550f18b-028b-4ebc-a7ae-342009dc9486" xsi:nil="true"/>
    <Draft_x002f_Final xmlns="3550f18b-028b-4ebc-a7ae-342009dc9486">Draft</Draft_x002f_Final>
    <Report_x0020_Document_x0020_Sub-category xmlns="3550f18b-028b-4ebc-a7ae-342009dc9486" xsi:nil="true"/>
    <RCSTaxHTField1 xmlns="3550f18b-028b-4ebc-a7ae-342009dc9486">
      <Terms xmlns="http://schemas.microsoft.com/office/infopath/2007/PartnerControls">
        <TermInfo xmlns="http://schemas.microsoft.com/office/infopath/2007/PartnerControls">
          <TermName xmlns="http://schemas.microsoft.com/office/infopath/2007/PartnerControls">0640-20</TermName>
          <TermId xmlns="http://schemas.microsoft.com/office/infopath/2007/PartnerControls">a29c9308-70c9-4533-8881-5d15eaf2b871</TermId>
        </TermInfo>
      </Terms>
    </RCSTaxHTField1>
    <Service12TaxHTField0 xmlns="3550f18b-028b-4ebc-a7ae-342009dc9486">
      <Terms xmlns="http://schemas.microsoft.com/office/infopath/2007/PartnerControls">
        <TermInfo xmlns="http://schemas.microsoft.com/office/infopath/2007/PartnerControls">
          <TermName xmlns="http://schemas.microsoft.com/office/infopath/2007/PartnerControls">1.110 SGI Admin. Expenditures</TermName>
          <TermId xmlns="http://schemas.microsoft.com/office/infopath/2007/PartnerControls">48cf1ca8-ec8b-442a-a49a-0d8506687e3f</TermId>
        </TermInfo>
      </Terms>
    </Service12TaxHTField0>
    <TaxKeywordTaxHTField xmlns="3550f18b-028b-4ebc-a7ae-342009dc9486">
      <Terms xmlns="http://schemas.microsoft.com/office/infopath/2007/PartnerControls"/>
    </TaxKeywordTaxHTField>
    <_dlc_DocId xmlns="3550f18b-028b-4ebc-a7ae-342009dc9486">CPSS-847517430-3102</_dlc_DocId>
    <_dlc_DocIdUrl xmlns="3550f18b-028b-4ebc-a7ae-342009dc9486">
      <Url>https://goto.crd.bc.ca/teams/cps/sgi/_layouts/15/DocIdRedir.aspx?ID=CPSS-847517430-3102</Url>
      <Description>CPSS-847517430-3102</Description>
    </_dlc_DocIdUrl>
  </documentManagement>
</p:properties>
</file>

<file path=customXml/item5.xml><?xml version="1.0" encoding="utf-8"?>
<?mso-contentType ?>
<SharedContentType xmlns="Microsoft.SharePoint.Taxonomy.ContentTypeSync" SourceId="3e7b56a3-2b43-4dad-88aa-02b49f65760d" ContentTypeId="0x010100D809BF5185529448913938B570F2AEE90E" PreviousValue="false"/>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71152E-1E7D-4663-AD17-F87474BCCC50}">
  <ds:schemaRefs>
    <ds:schemaRef ds:uri="http://schemas.microsoft.com/sharepoint/events"/>
  </ds:schemaRefs>
</ds:datastoreItem>
</file>

<file path=customXml/itemProps2.xml><?xml version="1.0" encoding="utf-8"?>
<ds:datastoreItem xmlns:ds="http://schemas.openxmlformats.org/officeDocument/2006/customXml" ds:itemID="{48DA2168-B24D-4821-801F-BB5180CFE7C6}">
  <ds:schemaRefs>
    <ds:schemaRef ds:uri="http://schemas.microsoft.com/office/2006/metadata/customXsn"/>
  </ds:schemaRefs>
</ds:datastoreItem>
</file>

<file path=customXml/itemProps3.xml><?xml version="1.0" encoding="utf-8"?>
<ds:datastoreItem xmlns:ds="http://schemas.openxmlformats.org/officeDocument/2006/customXml" ds:itemID="{C0839A33-DC05-411E-BBCC-0AEF45ADEA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0f18b-028b-4ebc-a7ae-342009dc94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CEBB31A-C76B-450A-88ED-FEC991318085}">
  <ds:schemaRefs>
    <ds:schemaRef ds:uri="http://schemas.microsoft.com/office/infopath/2007/PartnerControls"/>
    <ds:schemaRef ds:uri="http://schemas.microsoft.com/office/2006/metadata/properties"/>
    <ds:schemaRef ds:uri="http://schemas.openxmlformats.org/package/2006/metadata/core-properties"/>
    <ds:schemaRef ds:uri="3550f18b-028b-4ebc-a7ae-342009dc9486"/>
    <ds:schemaRef ds:uri="http://purl.org/dc/elements/1.1/"/>
    <ds:schemaRef ds:uri="http://schemas.microsoft.com/office/2006/documentManagement/types"/>
    <ds:schemaRef ds:uri="http://www.w3.org/XML/1998/namespace"/>
    <ds:schemaRef ds:uri="http://purl.org/dc/dcmitype/"/>
    <ds:schemaRef ds:uri="http://purl.org/dc/terms/"/>
  </ds:schemaRefs>
</ds:datastoreItem>
</file>

<file path=customXml/itemProps5.xml><?xml version="1.0" encoding="utf-8"?>
<ds:datastoreItem xmlns:ds="http://schemas.openxmlformats.org/officeDocument/2006/customXml" ds:itemID="{40A72B19-8383-43D9-828E-3753E5D7234E}">
  <ds:schemaRefs>
    <ds:schemaRef ds:uri="Microsoft.SharePoint.Taxonomy.ContentTypeSync"/>
  </ds:schemaRefs>
</ds:datastoreItem>
</file>

<file path=customXml/itemProps6.xml><?xml version="1.0" encoding="utf-8"?>
<ds:datastoreItem xmlns:ds="http://schemas.openxmlformats.org/officeDocument/2006/customXml" ds:itemID="{75497255-1E48-4AD8-B374-63A6874855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INSTRUCTIONS</vt:lpstr>
      <vt:lpstr>1. Assumptions</vt:lpstr>
      <vt:lpstr>2. Operations</vt:lpstr>
      <vt:lpstr>3. Capital</vt:lpstr>
      <vt:lpstr>4. Feasibility Summary</vt:lpstr>
      <vt:lpstr>5. Timing</vt:lpstr>
      <vt:lpstr>Validation</vt:lpstr>
      <vt:lpstr>'1. Assumptions'!Print_Area</vt:lpstr>
      <vt:lpstr>'2. Operations'!Print_Area</vt:lpstr>
      <vt:lpstr>'3. Capital'!Print_Area</vt:lpstr>
      <vt:lpstr>'4. Feasibility Summary'!Print_Area</vt:lpstr>
      <vt:lpstr>'5. Timing'!Print_Area</vt:lpstr>
      <vt:lpstr>INSTRUCTIONS!Print_Area</vt:lpstr>
      <vt:lpstr>'1. Assumptions'!Print_Titles</vt:lpstr>
      <vt:lpstr>'3. Capital'!Print_Titles</vt:lpstr>
      <vt:lpstr>'5. Timing'!Print_Titles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Keely McGowan</dc:creator>
  <cp:keywords/>
  <dc:description/>
  <cp:lastModifiedBy>Justine Starke</cp:lastModifiedBy>
  <cp:revision/>
  <cp:lastPrinted>2025-03-24T20:15:23Z</cp:lastPrinted>
  <dcterms:created xsi:type="dcterms:W3CDTF">2023-07-27T15:49:25Z</dcterms:created>
  <dcterms:modified xsi:type="dcterms:W3CDTF">2025-03-24T23:34:14Z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0x010100D809BF5185529448913938B570F2AEE90E00CB02AC2711AD0F4CA5E8811EA2A9477D</vt:lpwstr>
  </property>
  <property fmtid="{D5CDD505-2E9C-101B-9397-08002B2CF9AE}" pid="3" name="BCH Doc Type">
    <vt:lpwstr/>
  </property>
  <property fmtid="{D5CDD505-2E9C-101B-9397-08002B2CF9AE}" pid="4" name="BCH Topic">
    <vt:lpwstr/>
  </property>
  <property fmtid="{D5CDD505-2E9C-101B-9397-08002B2CF9AE}" pid="5" name="RM Tag">
    <vt:lpwstr/>
  </property>
  <property fmtid="{D5CDD505-2E9C-101B-9397-08002B2CF9AE}" pid="6" name="SharedWithUsers">
    <vt:lpwstr>67;#Samuel Hogg</vt:lpwstr>
  </property>
  <property fmtid="{D5CDD505-2E9C-101B-9397-08002B2CF9AE}" pid="7" name="TaxKeyword">
    <vt:lpwstr/>
  </property>
  <property fmtid="{D5CDD505-2E9C-101B-9397-08002B2CF9AE}" pid="8" name="Service12">
    <vt:lpwstr>692;#1.110 SGI Admin. Expenditures|48cf1ca8-ec8b-442a-a49a-0d8506687e3f</vt:lpwstr>
  </property>
  <property fmtid="{D5CDD505-2E9C-101B-9397-08002B2CF9AE}" pid="9" name="RCS">
    <vt:lpwstr>224;#0640-20|a29c9308-70c9-4533-8881-5d15eaf2b871</vt:lpwstr>
  </property>
  <property fmtid="{D5CDD505-2E9C-101B-9397-08002B2CF9AE}" pid="10" name="_dlc_DocIdItemGuid">
    <vt:lpwstr>c6637133-b190-43a1-8a9f-45525f8f35fa</vt:lpwstr>
  </property>
</Properties>
</file>